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6" i="1" l="1"/>
  <c r="O13" i="1" l="1"/>
  <c r="P13" i="1"/>
  <c r="O10" i="1"/>
  <c r="O9" i="1"/>
  <c r="O8" i="1"/>
  <c r="O7" i="1"/>
  <c r="O6" i="1"/>
  <c r="P10" i="1"/>
  <c r="P9" i="1"/>
  <c r="P8" i="1"/>
  <c r="P7" i="1"/>
  <c r="P6" i="1"/>
  <c r="L8" i="1"/>
  <c r="L7" i="1"/>
  <c r="L6" i="1"/>
  <c r="M8" i="1"/>
  <c r="M7" i="1"/>
  <c r="M6" i="1"/>
  <c r="I8" i="1"/>
  <c r="I7" i="1"/>
  <c r="I6" i="1"/>
  <c r="J8" i="1"/>
  <c r="J7" i="1"/>
  <c r="J6" i="1"/>
  <c r="F8" i="1"/>
  <c r="F7" i="1"/>
  <c r="F6" i="1"/>
  <c r="G8" i="1"/>
  <c r="G7" i="1"/>
  <c r="G6" i="1"/>
  <c r="C12" i="1"/>
  <c r="C11" i="1"/>
  <c r="C10" i="1"/>
  <c r="C9" i="1"/>
  <c r="C8" i="1"/>
  <c r="C7" i="1"/>
  <c r="C6" i="1"/>
  <c r="D12" i="1"/>
  <c r="D11" i="1"/>
  <c r="D10" i="1"/>
  <c r="D9" i="1"/>
  <c r="D8" i="1"/>
  <c r="D7" i="1"/>
  <c r="K17" i="1" l="1"/>
  <c r="K16" i="1"/>
  <c r="H17" i="1"/>
  <c r="H16" i="1"/>
  <c r="E17" i="1"/>
  <c r="E16" i="1"/>
  <c r="K18" i="1" l="1"/>
  <c r="H18" i="1"/>
  <c r="E18" i="1"/>
  <c r="L17" i="1" l="1"/>
  <c r="L16" i="1"/>
  <c r="I17" i="1"/>
  <c r="I16" i="1"/>
  <c r="F17" i="1"/>
  <c r="F16" i="1"/>
  <c r="I18" i="1" l="1"/>
  <c r="F18" i="1"/>
  <c r="L18" i="1"/>
</calcChain>
</file>

<file path=xl/sharedStrings.xml><?xml version="1.0" encoding="utf-8"?>
<sst xmlns="http://schemas.openxmlformats.org/spreadsheetml/2006/main" count="57" uniqueCount="36">
  <si>
    <t>50 G</t>
  </si>
  <si>
    <t>70 G</t>
  </si>
  <si>
    <t>5000 G</t>
  </si>
  <si>
    <t>3000 G</t>
  </si>
  <si>
    <t>1000 G</t>
  </si>
  <si>
    <t>500 G</t>
  </si>
  <si>
    <t>250 G</t>
  </si>
  <si>
    <t>150 G</t>
  </si>
  <si>
    <t xml:space="preserve">I ETAP </t>
  </si>
  <si>
    <t>II ETAP</t>
  </si>
  <si>
    <t>III ETAP</t>
  </si>
  <si>
    <t>KOSZT 1 ZABIEGU - cena brutto</t>
  </si>
  <si>
    <t>PEELING - cena brutto</t>
  </si>
  <si>
    <t>LAMINARIA - cena brutto</t>
  </si>
  <si>
    <t>HOT CHOCOLATE - cena brutto</t>
  </si>
  <si>
    <t>BUST FIRMING - cena brutto</t>
  </si>
  <si>
    <t>COCOA BUTTER - cena brutto</t>
  </si>
  <si>
    <t>LAMINARIA DIGITATA</t>
  </si>
  <si>
    <t>HOT CHOCOLATE MOUSSE</t>
  </si>
  <si>
    <t xml:space="preserve">BUST FIRMING  </t>
  </si>
  <si>
    <t>COCOA SEED BUTTER</t>
  </si>
  <si>
    <t xml:space="preserve">ZABIEGI NA CIAŁO - KALKULACJA </t>
  </si>
  <si>
    <t>FRESH LEMON lub BORA BORA SCURB</t>
  </si>
  <si>
    <t>koszt zakupu peeling+ laminaria+ masło</t>
  </si>
  <si>
    <t>wielkość opakowania</t>
  </si>
  <si>
    <t>koszt zakupu peeling+ chocolate+ masło</t>
  </si>
  <si>
    <t>cena 1 zabiegu: peeling+ laminaria+ masło</t>
  </si>
  <si>
    <t>cena 1 zabiegu: peeling+ chocolate+ masło</t>
  </si>
  <si>
    <t>koszt zakupu peeling+ bust firming+ masło</t>
  </si>
  <si>
    <t>cena 1 zabiegu: peeling+ bust firming+ masło</t>
  </si>
  <si>
    <t>ILOŚĆ W G</t>
  </si>
  <si>
    <t xml:space="preserve">brutto </t>
  </si>
  <si>
    <t>brutto</t>
  </si>
  <si>
    <r>
      <t xml:space="preserve">ILOŚĆ ZABIEGÓW - zużycie 30-40g/zabieg </t>
    </r>
    <r>
      <rPr>
        <sz val="11"/>
        <color rgb="FFFF0000"/>
        <rFont val="Calibri"/>
        <family val="2"/>
        <charset val="238"/>
        <scheme val="minor"/>
      </rPr>
      <t xml:space="preserve">(kalkulacja dla 30g) </t>
    </r>
  </si>
  <si>
    <r>
      <t xml:space="preserve">ILOŚĆ ZABIEGÓW - zużycie 70-100g/zabieg </t>
    </r>
    <r>
      <rPr>
        <sz val="11"/>
        <color rgb="FFFF0000"/>
        <rFont val="Calibri"/>
        <family val="2"/>
        <charset val="238"/>
        <scheme val="minor"/>
      </rPr>
      <t>(kalkulacja dla 70g)</t>
    </r>
  </si>
  <si>
    <r>
      <t xml:space="preserve">ILOŚĆ ZABIEGÓW - zużycie 20-30g/zabieg </t>
    </r>
    <r>
      <rPr>
        <sz val="11"/>
        <color rgb="FFFF0000"/>
        <rFont val="Calibri"/>
        <family val="2"/>
        <charset val="238"/>
        <scheme val="minor"/>
      </rPr>
      <t>(kalkulacja dla 20g)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</si>
</sst>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#,##0.00\ &quot;zł&quot;;\-#,##0.00\ &quot;zł&quot;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43" fontId="0" fillId="0" borderId="1" xfId="1" applyFont="1" applyBorder="1"/>
    <xf numFmtId="164" fontId="0" fillId="0" borderId="1" xfId="1" applyNumberFormat="1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9" fontId="0" fillId="7" borderId="6" xfId="0" applyNumberFormat="1" applyFill="1" applyBorder="1" applyAlignment="1">
      <alignment wrapText="1"/>
    </xf>
    <xf numFmtId="49" fontId="0" fillId="7" borderId="8" xfId="0" applyNumberFormat="1" applyFill="1" applyBorder="1" applyAlignment="1">
      <alignment wrapText="1"/>
    </xf>
    <xf numFmtId="43" fontId="0" fillId="0" borderId="9" xfId="1" applyFont="1" applyBorder="1"/>
    <xf numFmtId="164" fontId="0" fillId="0" borderId="10" xfId="1" applyNumberFormat="1" applyFont="1" applyBorder="1"/>
    <xf numFmtId="43" fontId="0" fillId="0" borderId="11" xfId="1" applyFont="1" applyBorder="1"/>
    <xf numFmtId="43" fontId="0" fillId="0" borderId="12" xfId="1" applyFont="1" applyBorder="1"/>
    <xf numFmtId="43" fontId="0" fillId="0" borderId="13" xfId="1" applyFont="1" applyBorder="1"/>
    <xf numFmtId="49" fontId="0" fillId="2" borderId="6" xfId="0" applyNumberFormat="1" applyFill="1" applyBorder="1" applyAlignment="1">
      <alignment wrapText="1"/>
    </xf>
    <xf numFmtId="49" fontId="0" fillId="2" borderId="7" xfId="0" applyNumberFormat="1" applyFill="1" applyBorder="1" applyAlignment="1">
      <alignment wrapText="1"/>
    </xf>
    <xf numFmtId="49" fontId="0" fillId="6" borderId="7" xfId="0" applyNumberFormat="1" applyFill="1" applyBorder="1" applyAlignment="1">
      <alignment wrapText="1"/>
    </xf>
    <xf numFmtId="49" fontId="0" fillId="3" borderId="7" xfId="0" applyNumberFormat="1" applyFill="1" applyBorder="1" applyAlignment="1">
      <alignment wrapText="1"/>
    </xf>
    <xf numFmtId="49" fontId="0" fillId="3" borderId="8" xfId="0" applyNumberFormat="1" applyFill="1" applyBorder="1" applyAlignment="1">
      <alignment wrapText="1"/>
    </xf>
    <xf numFmtId="164" fontId="0" fillId="0" borderId="10" xfId="1" applyNumberFormat="1" applyFont="1" applyBorder="1" applyAlignment="1">
      <alignment horizontal="center"/>
    </xf>
    <xf numFmtId="43" fontId="0" fillId="0" borderId="10" xfId="1" applyFont="1" applyBorder="1"/>
    <xf numFmtId="43" fontId="0" fillId="0" borderId="12" xfId="1" applyFont="1" applyBorder="1" applyAlignment="1">
      <alignment horizontal="center"/>
    </xf>
    <xf numFmtId="49" fontId="0" fillId="4" borderId="6" xfId="0" applyNumberFormat="1" applyFill="1" applyBorder="1" applyAlignment="1">
      <alignment wrapText="1"/>
    </xf>
    <xf numFmtId="49" fontId="0" fillId="4" borderId="8" xfId="0" applyNumberFormat="1" applyFill="1" applyBorder="1" applyAlignment="1">
      <alignment wrapText="1"/>
    </xf>
    <xf numFmtId="164" fontId="0" fillId="0" borderId="13" xfId="1" applyNumberFormat="1" applyFont="1" applyBorder="1" applyAlignment="1">
      <alignment horizontal="center"/>
    </xf>
    <xf numFmtId="49" fontId="3" fillId="7" borderId="7" xfId="0" applyNumberFormat="1" applyFont="1" applyFill="1" applyBorder="1" applyAlignment="1">
      <alignment wrapText="1"/>
    </xf>
    <xf numFmtId="49" fontId="3" fillId="2" borderId="7" xfId="0" applyNumberFormat="1" applyFont="1" applyFill="1" applyBorder="1" applyAlignment="1">
      <alignment wrapText="1"/>
    </xf>
    <xf numFmtId="49" fontId="3" fillId="6" borderId="7" xfId="0" applyNumberFormat="1" applyFont="1" applyFill="1" applyBorder="1" applyAlignment="1">
      <alignment wrapText="1"/>
    </xf>
    <xf numFmtId="49" fontId="3" fillId="3" borderId="7" xfId="0" applyNumberFormat="1" applyFont="1" applyFill="1" applyBorder="1" applyAlignment="1">
      <alignment wrapText="1"/>
    </xf>
    <xf numFmtId="49" fontId="3" fillId="4" borderId="7" xfId="0" applyNumberFormat="1" applyFont="1" applyFill="1" applyBorder="1" applyAlignment="1">
      <alignment wrapText="1"/>
    </xf>
    <xf numFmtId="165" fontId="3" fillId="0" borderId="1" xfId="0" applyNumberFormat="1" applyFont="1" applyBorder="1"/>
    <xf numFmtId="165" fontId="3" fillId="0" borderId="12" xfId="1" applyNumberFormat="1" applyFont="1" applyBorder="1"/>
    <xf numFmtId="7" fontId="3" fillId="0" borderId="1" xfId="0" applyNumberFormat="1" applyFont="1" applyBorder="1"/>
    <xf numFmtId="7" fontId="3" fillId="0" borderId="1" xfId="1" applyNumberFormat="1" applyFont="1" applyBorder="1"/>
    <xf numFmtId="7" fontId="3" fillId="0" borderId="12" xfId="1" applyNumberFormat="1" applyFont="1" applyBorder="1"/>
    <xf numFmtId="7" fontId="0" fillId="0" borderId="0" xfId="0" applyNumberFormat="1"/>
    <xf numFmtId="0" fontId="5" fillId="0" borderId="2" xfId="0" applyFont="1" applyBorder="1" applyAlignment="1">
      <alignment horizontal="right"/>
    </xf>
    <xf numFmtId="43" fontId="0" fillId="0" borderId="0" xfId="0" applyNumberFormat="1"/>
    <xf numFmtId="0" fontId="5" fillId="0" borderId="1" xfId="0" applyFont="1" applyBorder="1" applyAlignment="1">
      <alignment horizontal="right"/>
    </xf>
    <xf numFmtId="43" fontId="0" fillId="0" borderId="1" xfId="0" applyNumberFormat="1" applyBorder="1"/>
    <xf numFmtId="165" fontId="0" fillId="0" borderId="1" xfId="0" applyNumberFormat="1" applyBorder="1"/>
    <xf numFmtId="0" fontId="5" fillId="0" borderId="0" xfId="0" applyFont="1" applyBorder="1" applyAlignment="1">
      <alignment horizontal="right"/>
    </xf>
    <xf numFmtId="43" fontId="0" fillId="0" borderId="0" xfId="1" applyFont="1" applyBorder="1"/>
    <xf numFmtId="165" fontId="3" fillId="0" borderId="0" xfId="1" applyNumberFormat="1" applyFont="1" applyBorder="1"/>
    <xf numFmtId="7" fontId="3" fillId="0" borderId="0" xfId="1" applyNumberFormat="1" applyFont="1" applyBorder="1"/>
    <xf numFmtId="43" fontId="0" fillId="0" borderId="0" xfId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49" fontId="0" fillId="0" borderId="18" xfId="0" applyNumberFormat="1" applyBorder="1" applyAlignment="1">
      <alignment wrapText="1"/>
    </xf>
    <xf numFmtId="49" fontId="0" fillId="0" borderId="19" xfId="0" applyNumberFormat="1" applyBorder="1" applyAlignment="1">
      <alignment wrapText="1"/>
    </xf>
    <xf numFmtId="0" fontId="5" fillId="0" borderId="9" xfId="0" applyFont="1" applyBorder="1" applyAlignment="1">
      <alignment horizontal="right"/>
    </xf>
    <xf numFmtId="165" fontId="0" fillId="0" borderId="10" xfId="0" applyNumberFormat="1" applyBorder="1"/>
    <xf numFmtId="0" fontId="0" fillId="0" borderId="21" xfId="0" applyBorder="1"/>
    <xf numFmtId="0" fontId="0" fillId="0" borderId="22" xfId="0" applyBorder="1"/>
    <xf numFmtId="49" fontId="0" fillId="2" borderId="19" xfId="0" applyNumberFormat="1" applyFill="1" applyBorder="1" applyAlignment="1">
      <alignment wrapText="1"/>
    </xf>
    <xf numFmtId="49" fontId="0" fillId="6" borderId="19" xfId="0" applyNumberFormat="1" applyFill="1" applyBorder="1" applyAlignment="1">
      <alignment wrapText="1"/>
    </xf>
    <xf numFmtId="49" fontId="0" fillId="3" borderId="19" xfId="0" applyNumberFormat="1" applyFill="1" applyBorder="1" applyAlignment="1">
      <alignment wrapText="1"/>
    </xf>
    <xf numFmtId="49" fontId="0" fillId="3" borderId="20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0" fontId="0" fillId="0" borderId="23" xfId="0" applyBorder="1"/>
    <xf numFmtId="49" fontId="4" fillId="8" borderId="1" xfId="0" applyNumberFormat="1" applyFont="1" applyFill="1" applyBorder="1" applyAlignment="1">
      <alignment horizontal="center" wrapText="1"/>
    </xf>
    <xf numFmtId="49" fontId="0" fillId="7" borderId="3" xfId="0" applyNumberFormat="1" applyFill="1" applyBorder="1" applyAlignment="1">
      <alignment horizontal="center" wrapText="1"/>
    </xf>
    <xf numFmtId="49" fontId="0" fillId="7" borderId="4" xfId="0" applyNumberFormat="1" applyFill="1" applyBorder="1" applyAlignment="1">
      <alignment horizontal="center" wrapText="1"/>
    </xf>
    <xf numFmtId="49" fontId="0" fillId="7" borderId="5" xfId="0" applyNumberFormat="1" applyFill="1" applyBorder="1" applyAlignment="1">
      <alignment horizontal="center" wrapText="1"/>
    </xf>
    <xf numFmtId="49" fontId="0" fillId="5" borderId="14" xfId="0" applyNumberFormat="1" applyFill="1" applyBorder="1" applyAlignment="1">
      <alignment horizontal="center" wrapText="1"/>
    </xf>
    <xf numFmtId="49" fontId="0" fillId="2" borderId="14" xfId="0" applyNumberFormat="1" applyFill="1" applyBorder="1" applyAlignment="1">
      <alignment horizontal="center" wrapText="1"/>
    </xf>
    <xf numFmtId="49" fontId="0" fillId="2" borderId="15" xfId="0" applyNumberFormat="1" applyFill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49" fontId="0" fillId="0" borderId="17" xfId="0" applyNumberFormat="1" applyBorder="1" applyAlignment="1">
      <alignment horizontal="center" wrapText="1"/>
    </xf>
    <xf numFmtId="49" fontId="0" fillId="6" borderId="15" xfId="0" applyNumberFormat="1" applyFill="1" applyBorder="1" applyAlignment="1">
      <alignment horizontal="center" wrapText="1"/>
    </xf>
    <xf numFmtId="49" fontId="0" fillId="6" borderId="16" xfId="0" applyNumberFormat="1" applyFill="1" applyBorder="1" applyAlignment="1">
      <alignment horizontal="center" wrapText="1"/>
    </xf>
    <xf numFmtId="49" fontId="0" fillId="6" borderId="17" xfId="0" applyNumberFormat="1" applyFill="1" applyBorder="1" applyAlignment="1">
      <alignment horizontal="center" wrapText="1"/>
    </xf>
    <xf numFmtId="49" fontId="0" fillId="3" borderId="15" xfId="0" applyNumberFormat="1" applyFill="1" applyBorder="1" applyAlignment="1">
      <alignment horizontal="center" wrapText="1"/>
    </xf>
    <xf numFmtId="49" fontId="0" fillId="3" borderId="16" xfId="0" applyNumberFormat="1" applyFill="1" applyBorder="1" applyAlignment="1">
      <alignment horizontal="center" wrapText="1"/>
    </xf>
    <xf numFmtId="49" fontId="0" fillId="3" borderId="17" xfId="0" applyNumberFormat="1" applyFill="1" applyBorder="1" applyAlignment="1">
      <alignment horizont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colors>
    <mruColors>
      <color rgb="FFFFFF99"/>
      <color rgb="FF96653C"/>
      <color rgb="FF663300"/>
      <color rgb="FF996633"/>
      <color rgb="FF339966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0"/>
  <sheetViews>
    <sheetView tabSelected="1" topLeftCell="A3" zoomScale="75" zoomScaleNormal="75" workbookViewId="0">
      <selection activeCell="O17" sqref="O17"/>
    </sheetView>
  </sheetViews>
  <sheetFormatPr defaultRowHeight="14.5" x14ac:dyDescent="0.35"/>
  <cols>
    <col min="1" max="1" width="10.1796875" bestFit="1" customWidth="1"/>
    <col min="2" max="2" width="10.90625" bestFit="1" customWidth="1"/>
    <col min="3" max="3" width="13.90625" bestFit="1" customWidth="1"/>
    <col min="4" max="4" width="17" customWidth="1"/>
    <col min="5" max="5" width="11.6328125" bestFit="1" customWidth="1"/>
    <col min="6" max="6" width="8.81640625" customWidth="1"/>
    <col min="7" max="7" width="16.90625" customWidth="1"/>
    <col min="8" max="8" width="15.1796875" bestFit="1" customWidth="1"/>
    <col min="9" max="9" width="9.90625" customWidth="1"/>
    <col min="10" max="10" width="19.6328125" customWidth="1"/>
    <col min="11" max="11" width="13" bestFit="1" customWidth="1"/>
    <col min="12" max="12" width="13.1796875" customWidth="1"/>
    <col min="13" max="13" width="21.36328125" customWidth="1"/>
    <col min="14" max="14" width="13.90625" bestFit="1" customWidth="1"/>
    <col min="15" max="15" width="8.6328125" customWidth="1"/>
    <col min="16" max="16" width="18.90625" customWidth="1"/>
  </cols>
  <sheetData>
    <row r="2" spans="1:16" ht="20" customHeight="1" x14ac:dyDescent="0.6">
      <c r="B2" s="56" t="s">
        <v>21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x14ac:dyDescent="0.35">
      <c r="B3" s="57" t="s">
        <v>8</v>
      </c>
      <c r="C3" s="58"/>
      <c r="D3" s="59"/>
      <c r="E3" s="61" t="s">
        <v>9</v>
      </c>
      <c r="F3" s="61"/>
      <c r="G3" s="61"/>
      <c r="H3" s="61"/>
      <c r="I3" s="61"/>
      <c r="J3" s="61"/>
      <c r="K3" s="61"/>
      <c r="L3" s="61"/>
      <c r="M3" s="61"/>
      <c r="N3" s="60" t="s">
        <v>10</v>
      </c>
      <c r="O3" s="60"/>
      <c r="P3" s="60"/>
    </row>
    <row r="4" spans="1:16" ht="15" thickBot="1" x14ac:dyDescent="0.4">
      <c r="B4" s="57" t="s">
        <v>22</v>
      </c>
      <c r="C4" s="58"/>
      <c r="D4" s="59"/>
      <c r="E4" s="62" t="s">
        <v>17</v>
      </c>
      <c r="F4" s="63"/>
      <c r="G4" s="64"/>
      <c r="H4" s="65" t="s">
        <v>18</v>
      </c>
      <c r="I4" s="66"/>
      <c r="J4" s="67"/>
      <c r="K4" s="68" t="s">
        <v>19</v>
      </c>
      <c r="L4" s="69"/>
      <c r="M4" s="70"/>
      <c r="N4" s="60" t="s">
        <v>20</v>
      </c>
      <c r="O4" s="60"/>
      <c r="P4" s="60"/>
    </row>
    <row r="5" spans="1:16" ht="69" customHeight="1" x14ac:dyDescent="0.35">
      <c r="A5" s="33" t="s">
        <v>30</v>
      </c>
      <c r="B5" s="4" t="s">
        <v>12</v>
      </c>
      <c r="C5" s="22" t="s">
        <v>11</v>
      </c>
      <c r="D5" s="5" t="s">
        <v>33</v>
      </c>
      <c r="E5" s="11" t="s">
        <v>13</v>
      </c>
      <c r="F5" s="23" t="s">
        <v>11</v>
      </c>
      <c r="G5" s="12" t="s">
        <v>34</v>
      </c>
      <c r="H5" s="13" t="s">
        <v>14</v>
      </c>
      <c r="I5" s="24" t="s">
        <v>11</v>
      </c>
      <c r="J5" s="13" t="s">
        <v>34</v>
      </c>
      <c r="K5" s="14" t="s">
        <v>15</v>
      </c>
      <c r="L5" s="25" t="s">
        <v>11</v>
      </c>
      <c r="M5" s="15" t="s">
        <v>34</v>
      </c>
      <c r="N5" s="19" t="s">
        <v>16</v>
      </c>
      <c r="O5" s="26" t="s">
        <v>11</v>
      </c>
      <c r="P5" s="20" t="s">
        <v>35</v>
      </c>
    </row>
    <row r="6" spans="1:16" x14ac:dyDescent="0.35">
      <c r="A6" s="33" t="s">
        <v>2</v>
      </c>
      <c r="B6" s="6">
        <v>985</v>
      </c>
      <c r="C6" s="27">
        <f>B6/D6</f>
        <v>5.91</v>
      </c>
      <c r="D6" s="7">
        <f>5000/30</f>
        <v>166.66666666666666</v>
      </c>
      <c r="E6" s="6">
        <v>912</v>
      </c>
      <c r="F6" s="29">
        <f>E6/G6</f>
        <v>12.767999999999999</v>
      </c>
      <c r="G6" s="2">
        <f>5000/70</f>
        <v>71.428571428571431</v>
      </c>
      <c r="H6" s="1">
        <v>1082</v>
      </c>
      <c r="I6" s="29">
        <f>H6/J6</f>
        <v>15.148</v>
      </c>
      <c r="J6" s="2">
        <f>5000/70</f>
        <v>71.428571428571431</v>
      </c>
      <c r="K6" s="1">
        <v>984</v>
      </c>
      <c r="L6" s="30">
        <f>K6/M6</f>
        <v>13.776</v>
      </c>
      <c r="M6" s="16">
        <f>5000/70</f>
        <v>71.428571428571431</v>
      </c>
      <c r="N6" s="6">
        <v>855</v>
      </c>
      <c r="O6" s="29">
        <f>N6/P6</f>
        <v>3.42</v>
      </c>
      <c r="P6" s="16">
        <f>5000/20</f>
        <v>250</v>
      </c>
    </row>
    <row r="7" spans="1:16" x14ac:dyDescent="0.35">
      <c r="A7" s="33" t="s">
        <v>3</v>
      </c>
      <c r="B7" s="6">
        <v>628</v>
      </c>
      <c r="C7" s="27">
        <f t="shared" ref="C7:C12" si="0">B7/D7</f>
        <v>6.28</v>
      </c>
      <c r="D7" s="7">
        <f>3000/30</f>
        <v>100</v>
      </c>
      <c r="E7" s="6">
        <v>570</v>
      </c>
      <c r="F7" s="29">
        <f>E7/G7</f>
        <v>13.3</v>
      </c>
      <c r="G7" s="2">
        <f>3000/70</f>
        <v>42.857142857142854</v>
      </c>
      <c r="H7" s="1">
        <v>676</v>
      </c>
      <c r="I7" s="29">
        <f t="shared" ref="I7:I8" si="1">H7/J7</f>
        <v>15.773333333333335</v>
      </c>
      <c r="J7" s="2">
        <f>3000/70</f>
        <v>42.857142857142854</v>
      </c>
      <c r="K7" s="1">
        <v>615</v>
      </c>
      <c r="L7" s="30">
        <f>K7/M7</f>
        <v>14.350000000000001</v>
      </c>
      <c r="M7" s="16">
        <f>3000/70</f>
        <v>42.857142857142854</v>
      </c>
      <c r="N7" s="6">
        <v>542</v>
      </c>
      <c r="O7" s="29">
        <f t="shared" ref="O7:O10" si="2">N7/P7</f>
        <v>3.6133333333333333</v>
      </c>
      <c r="P7" s="16">
        <f>3000/20</f>
        <v>150</v>
      </c>
    </row>
    <row r="8" spans="1:16" x14ac:dyDescent="0.35">
      <c r="A8" s="33" t="s">
        <v>4</v>
      </c>
      <c r="B8" s="6">
        <v>299</v>
      </c>
      <c r="C8" s="27">
        <f t="shared" si="0"/>
        <v>8.9699999999999989</v>
      </c>
      <c r="D8" s="7">
        <f>1000/30</f>
        <v>33.333333333333336</v>
      </c>
      <c r="E8" s="6">
        <v>228</v>
      </c>
      <c r="F8" s="29">
        <f>E8/G8</f>
        <v>15.959999999999999</v>
      </c>
      <c r="G8" s="2">
        <f>1000/70</f>
        <v>14.285714285714286</v>
      </c>
      <c r="H8" s="1">
        <v>269</v>
      </c>
      <c r="I8" s="29">
        <f t="shared" si="1"/>
        <v>18.829999999999998</v>
      </c>
      <c r="J8" s="2">
        <f>1000/70</f>
        <v>14.285714285714286</v>
      </c>
      <c r="K8" s="1">
        <v>246</v>
      </c>
      <c r="L8" s="30">
        <f>K8/M8</f>
        <v>17.22</v>
      </c>
      <c r="M8" s="16">
        <f>1000/70</f>
        <v>14.285714285714286</v>
      </c>
      <c r="N8" s="6">
        <v>199</v>
      </c>
      <c r="O8" s="29">
        <f t="shared" si="2"/>
        <v>3.98</v>
      </c>
      <c r="P8" s="16">
        <f>1000/20</f>
        <v>50</v>
      </c>
    </row>
    <row r="9" spans="1:16" x14ac:dyDescent="0.35">
      <c r="A9" s="33" t="s">
        <v>5</v>
      </c>
      <c r="B9" s="6">
        <v>159</v>
      </c>
      <c r="C9" s="27">
        <f t="shared" si="0"/>
        <v>9.5399999999999991</v>
      </c>
      <c r="D9" s="7">
        <f>500/30</f>
        <v>16.666666666666668</v>
      </c>
      <c r="E9" s="6"/>
      <c r="F9" s="30"/>
      <c r="G9" s="3"/>
      <c r="H9" s="1"/>
      <c r="I9" s="30"/>
      <c r="J9" s="1"/>
      <c r="K9" s="1"/>
      <c r="L9" s="30"/>
      <c r="M9" s="17"/>
      <c r="N9" s="6">
        <v>129</v>
      </c>
      <c r="O9" s="29">
        <f t="shared" si="2"/>
        <v>5.16</v>
      </c>
      <c r="P9" s="16">
        <f>500/20</f>
        <v>25</v>
      </c>
    </row>
    <row r="10" spans="1:16" x14ac:dyDescent="0.35">
      <c r="A10" s="33" t="s">
        <v>6</v>
      </c>
      <c r="B10" s="6">
        <v>88</v>
      </c>
      <c r="C10" s="27">
        <f t="shared" si="0"/>
        <v>10.559999999999999</v>
      </c>
      <c r="D10" s="7">
        <f>250/30</f>
        <v>8.3333333333333339</v>
      </c>
      <c r="E10" s="6"/>
      <c r="F10" s="30"/>
      <c r="G10" s="3"/>
      <c r="H10" s="1"/>
      <c r="I10" s="30"/>
      <c r="J10" s="1"/>
      <c r="K10" s="1"/>
      <c r="L10" s="30"/>
      <c r="M10" s="17"/>
      <c r="N10" s="6">
        <v>88</v>
      </c>
      <c r="O10" s="29">
        <f t="shared" si="2"/>
        <v>7.04</v>
      </c>
      <c r="P10" s="16">
        <f>250/20</f>
        <v>12.5</v>
      </c>
    </row>
    <row r="11" spans="1:16" x14ac:dyDescent="0.35">
      <c r="A11" s="33" t="s">
        <v>7</v>
      </c>
      <c r="B11" s="6">
        <v>55</v>
      </c>
      <c r="C11" s="27">
        <f t="shared" si="0"/>
        <v>11</v>
      </c>
      <c r="D11" s="7">
        <f>150/30</f>
        <v>5</v>
      </c>
      <c r="E11" s="6"/>
      <c r="F11" s="30"/>
      <c r="G11" s="3"/>
      <c r="H11" s="1"/>
      <c r="I11" s="30"/>
      <c r="J11" s="1"/>
      <c r="K11" s="1"/>
      <c r="L11" s="30"/>
      <c r="M11" s="17"/>
      <c r="N11" s="6"/>
      <c r="O11" s="30"/>
      <c r="P11" s="16"/>
    </row>
    <row r="12" spans="1:16" x14ac:dyDescent="0.35">
      <c r="A12" s="33" t="s">
        <v>1</v>
      </c>
      <c r="B12" s="6">
        <v>39</v>
      </c>
      <c r="C12" s="27">
        <f t="shared" si="0"/>
        <v>16.714285714285712</v>
      </c>
      <c r="D12" s="7">
        <f>70/30</f>
        <v>2.3333333333333335</v>
      </c>
      <c r="E12" s="6"/>
      <c r="F12" s="30"/>
      <c r="G12" s="3"/>
      <c r="H12" s="1"/>
      <c r="I12" s="30"/>
      <c r="J12" s="1"/>
      <c r="K12" s="1"/>
      <c r="L12" s="30"/>
      <c r="M12" s="17"/>
      <c r="N12" s="6"/>
      <c r="O12" s="30"/>
      <c r="P12" s="16"/>
    </row>
    <row r="13" spans="1:16" ht="15" thickBot="1" x14ac:dyDescent="0.4">
      <c r="A13" s="33" t="s">
        <v>0</v>
      </c>
      <c r="B13" s="8"/>
      <c r="C13" s="28"/>
      <c r="D13" s="10"/>
      <c r="E13" s="8"/>
      <c r="F13" s="31"/>
      <c r="G13" s="18"/>
      <c r="H13" s="9"/>
      <c r="I13" s="31"/>
      <c r="J13" s="9"/>
      <c r="K13" s="9"/>
      <c r="L13" s="31"/>
      <c r="M13" s="10"/>
      <c r="N13" s="8">
        <v>29</v>
      </c>
      <c r="O13" s="31">
        <f>N13/P13</f>
        <v>11.6</v>
      </c>
      <c r="P13" s="21">
        <f>50/20</f>
        <v>2.5</v>
      </c>
    </row>
    <row r="14" spans="1:16" ht="15" thickBot="1" x14ac:dyDescent="0.4">
      <c r="A14" s="38"/>
      <c r="B14" s="39"/>
      <c r="C14" s="40"/>
      <c r="D14" s="39"/>
      <c r="E14" s="39"/>
      <c r="F14" s="41"/>
      <c r="G14" s="42"/>
      <c r="H14" s="39"/>
      <c r="I14" s="41"/>
      <c r="J14" s="39"/>
      <c r="K14" s="39"/>
      <c r="L14" s="41"/>
      <c r="M14" s="39"/>
      <c r="N14" s="39"/>
      <c r="O14" s="41"/>
      <c r="P14" s="43"/>
    </row>
    <row r="15" spans="1:16" ht="72" customHeight="1" x14ac:dyDescent="0.35">
      <c r="A15" s="54"/>
      <c r="D15" s="44" t="s">
        <v>24</v>
      </c>
      <c r="E15" s="50" t="s">
        <v>23</v>
      </c>
      <c r="F15" s="50" t="s">
        <v>26</v>
      </c>
      <c r="G15" s="45" t="s">
        <v>24</v>
      </c>
      <c r="H15" s="51" t="s">
        <v>25</v>
      </c>
      <c r="I15" s="51" t="s">
        <v>27</v>
      </c>
      <c r="J15" s="45" t="s">
        <v>24</v>
      </c>
      <c r="K15" s="52" t="s">
        <v>28</v>
      </c>
      <c r="L15" s="53" t="s">
        <v>29</v>
      </c>
    </row>
    <row r="16" spans="1:16" x14ac:dyDescent="0.35">
      <c r="A16" s="38"/>
      <c r="D16" s="46" t="s">
        <v>2</v>
      </c>
      <c r="E16" s="36">
        <f t="shared" ref="E16:F18" si="3">B6+E6+N6</f>
        <v>2752</v>
      </c>
      <c r="F16" s="37">
        <f t="shared" si="3"/>
        <v>22.097999999999999</v>
      </c>
      <c r="G16" s="35" t="s">
        <v>2</v>
      </c>
      <c r="H16" s="36">
        <f t="shared" ref="H16:I18" si="4">B6+H6+N6</f>
        <v>2922</v>
      </c>
      <c r="I16" s="37">
        <f t="shared" si="4"/>
        <v>24.478000000000002</v>
      </c>
      <c r="J16" s="35" t="s">
        <v>2</v>
      </c>
      <c r="K16" s="36">
        <f t="shared" ref="K16:L18" si="5">B6+K6+N6</f>
        <v>2824</v>
      </c>
      <c r="L16" s="47">
        <f t="shared" si="5"/>
        <v>23.106000000000002</v>
      </c>
    </row>
    <row r="17" spans="1:12" x14ac:dyDescent="0.35">
      <c r="A17" s="38"/>
      <c r="B17" s="32"/>
      <c r="C17" s="34"/>
      <c r="D17" s="46" t="s">
        <v>3</v>
      </c>
      <c r="E17" s="36">
        <f t="shared" si="3"/>
        <v>1740</v>
      </c>
      <c r="F17" s="37">
        <f t="shared" si="3"/>
        <v>23.193333333333335</v>
      </c>
      <c r="G17" s="35" t="s">
        <v>3</v>
      </c>
      <c r="H17" s="36">
        <f t="shared" si="4"/>
        <v>1846</v>
      </c>
      <c r="I17" s="37">
        <f t="shared" si="4"/>
        <v>25.666666666666668</v>
      </c>
      <c r="J17" s="35" t="s">
        <v>3</v>
      </c>
      <c r="K17" s="36">
        <f t="shared" si="5"/>
        <v>1785</v>
      </c>
      <c r="L17" s="47">
        <f t="shared" si="5"/>
        <v>24.243333333333336</v>
      </c>
    </row>
    <row r="18" spans="1:12" x14ac:dyDescent="0.35">
      <c r="A18" s="38"/>
      <c r="B18" s="32"/>
      <c r="C18" s="34"/>
      <c r="D18" s="46" t="s">
        <v>4</v>
      </c>
      <c r="E18" s="36">
        <f t="shared" si="3"/>
        <v>726</v>
      </c>
      <c r="F18" s="37">
        <f t="shared" si="3"/>
        <v>28.91</v>
      </c>
      <c r="G18" s="35" t="s">
        <v>4</v>
      </c>
      <c r="H18" s="36">
        <f t="shared" si="4"/>
        <v>767</v>
      </c>
      <c r="I18" s="37">
        <f t="shared" si="4"/>
        <v>31.779999999999998</v>
      </c>
      <c r="J18" s="35" t="s">
        <v>4</v>
      </c>
      <c r="K18" s="36">
        <f t="shared" si="5"/>
        <v>744</v>
      </c>
      <c r="L18" s="47">
        <f t="shared" si="5"/>
        <v>30.169999999999998</v>
      </c>
    </row>
    <row r="19" spans="1:12" ht="15" thickBot="1" x14ac:dyDescent="0.4">
      <c r="B19" s="32"/>
      <c r="C19" s="34"/>
      <c r="D19" s="48"/>
      <c r="E19" s="49" t="s">
        <v>32</v>
      </c>
      <c r="F19" s="49" t="s">
        <v>31</v>
      </c>
      <c r="G19" s="49"/>
      <c r="H19" s="49" t="s">
        <v>32</v>
      </c>
      <c r="I19" s="49" t="s">
        <v>31</v>
      </c>
      <c r="J19" s="49"/>
      <c r="K19" s="49" t="s">
        <v>32</v>
      </c>
      <c r="L19" s="55" t="s">
        <v>31</v>
      </c>
    </row>
    <row r="20" spans="1:12" x14ac:dyDescent="0.35">
      <c r="B20" s="32"/>
    </row>
  </sheetData>
  <mergeCells count="9">
    <mergeCell ref="B2:P2"/>
    <mergeCell ref="B4:D4"/>
    <mergeCell ref="N4:P4"/>
    <mergeCell ref="B3:D3"/>
    <mergeCell ref="E3:M3"/>
    <mergeCell ref="N3:P3"/>
    <mergeCell ref="E4:G4"/>
    <mergeCell ref="H4:J4"/>
    <mergeCell ref="K4:M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2020-01-08T16:49:48Z</dcterms:modified>
</cp:coreProperties>
</file>