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10" windowWidth="14810" windowHeight="8010"/>
  </bookViews>
  <sheets>
    <sheet name="Arkusz1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J49" i="1" l="1"/>
  <c r="J48" i="1"/>
  <c r="J47" i="1"/>
  <c r="J39" i="1"/>
  <c r="J38" i="1"/>
  <c r="J37" i="1"/>
  <c r="J29" i="1"/>
  <c r="J28" i="1"/>
  <c r="J27" i="1"/>
  <c r="J19" i="1"/>
  <c r="J18" i="1"/>
  <c r="J17" i="1"/>
  <c r="J9" i="1"/>
  <c r="J8" i="1"/>
  <c r="J7" i="1"/>
  <c r="G50" i="1"/>
  <c r="G49" i="1"/>
  <c r="G48" i="1"/>
  <c r="G47" i="1"/>
  <c r="L50" i="1"/>
  <c r="F50" i="1"/>
  <c r="D50" i="1"/>
  <c r="C50" i="1"/>
  <c r="L49" i="1"/>
  <c r="I49" i="1"/>
  <c r="F49" i="1"/>
  <c r="D49" i="1"/>
  <c r="C49" i="1"/>
  <c r="L48" i="1"/>
  <c r="I48" i="1"/>
  <c r="F48" i="1"/>
  <c r="D48" i="1"/>
  <c r="C48" i="1"/>
  <c r="L47" i="1"/>
  <c r="I47" i="1"/>
  <c r="F47" i="1"/>
  <c r="D47" i="1"/>
  <c r="C47" i="1"/>
  <c r="N49" i="1" l="1"/>
  <c r="N47" i="1"/>
  <c r="N48" i="1"/>
  <c r="N50" i="1"/>
  <c r="L40" i="1"/>
  <c r="L39" i="1"/>
  <c r="L38" i="1"/>
  <c r="L37" i="1"/>
  <c r="L30" i="1"/>
  <c r="L29" i="1"/>
  <c r="L28" i="1"/>
  <c r="L27" i="1"/>
  <c r="L20" i="1"/>
  <c r="L19" i="1"/>
  <c r="L18" i="1"/>
  <c r="L17" i="1"/>
  <c r="L10" i="1"/>
  <c r="L9" i="1"/>
  <c r="L8" i="1"/>
  <c r="L7" i="1"/>
  <c r="F38" i="1"/>
  <c r="F37" i="1"/>
  <c r="G40" i="1"/>
  <c r="G39" i="1"/>
  <c r="G38" i="1"/>
  <c r="G37" i="1"/>
  <c r="F40" i="1"/>
  <c r="D40" i="1"/>
  <c r="C40" i="1" s="1"/>
  <c r="I39" i="1"/>
  <c r="F39" i="1"/>
  <c r="D39" i="1"/>
  <c r="C39" i="1"/>
  <c r="I38" i="1"/>
  <c r="D38" i="1"/>
  <c r="C38" i="1" s="1"/>
  <c r="I37" i="1"/>
  <c r="D37" i="1"/>
  <c r="C37" i="1" s="1"/>
  <c r="F30" i="1"/>
  <c r="F29" i="1"/>
  <c r="F28" i="1"/>
  <c r="F27" i="1"/>
  <c r="G30" i="1"/>
  <c r="G29" i="1"/>
  <c r="G28" i="1"/>
  <c r="G27" i="1"/>
  <c r="F20" i="1"/>
  <c r="F19" i="1"/>
  <c r="F18" i="1"/>
  <c r="F17" i="1"/>
  <c r="G20" i="1"/>
  <c r="G19" i="1"/>
  <c r="G18" i="1"/>
  <c r="G17" i="1"/>
  <c r="I29" i="1"/>
  <c r="I28" i="1"/>
  <c r="I27" i="1"/>
  <c r="I19" i="1"/>
  <c r="I18" i="1"/>
  <c r="I17" i="1"/>
  <c r="F10" i="1"/>
  <c r="F9" i="1"/>
  <c r="F8" i="1"/>
  <c r="F7" i="1"/>
  <c r="G10" i="1"/>
  <c r="G9" i="1"/>
  <c r="G8" i="1"/>
  <c r="G7" i="1"/>
  <c r="I9" i="1"/>
  <c r="I8" i="1"/>
  <c r="I7" i="1"/>
  <c r="N39" i="1" l="1"/>
  <c r="N37" i="1"/>
  <c r="N38" i="1"/>
  <c r="N27" i="1"/>
  <c r="N20" i="1"/>
  <c r="N40" i="1"/>
  <c r="N19" i="1"/>
  <c r="D20" i="1"/>
  <c r="C20" i="1" s="1"/>
  <c r="D19" i="1"/>
  <c r="C19" i="1" s="1"/>
  <c r="D18" i="1"/>
  <c r="C18" i="1" s="1"/>
  <c r="N18" i="1" s="1"/>
  <c r="D17" i="1"/>
  <c r="C17" i="1" s="1"/>
  <c r="N17" i="1" s="1"/>
  <c r="D10" i="1"/>
  <c r="C10" i="1" s="1"/>
  <c r="N10" i="1" s="1"/>
  <c r="D9" i="1"/>
  <c r="C9" i="1" s="1"/>
  <c r="N9" i="1" s="1"/>
  <c r="D8" i="1"/>
  <c r="C8" i="1" s="1"/>
  <c r="N8" i="1" s="1"/>
  <c r="D7" i="1"/>
  <c r="C7" i="1" s="1"/>
  <c r="N7" i="1" s="1"/>
  <c r="C30" i="1"/>
  <c r="N30" i="1" s="1"/>
  <c r="C29" i="1"/>
  <c r="N29" i="1" s="1"/>
  <c r="C28" i="1"/>
  <c r="N28" i="1" s="1"/>
  <c r="C27" i="1"/>
  <c r="D30" i="1"/>
  <c r="D29" i="1"/>
  <c r="D28" i="1"/>
  <c r="D27" i="1"/>
</calcChain>
</file>

<file path=xl/sharedStrings.xml><?xml version="1.0" encoding="utf-8"?>
<sst xmlns="http://schemas.openxmlformats.org/spreadsheetml/2006/main" count="140" uniqueCount="44">
  <si>
    <t>1000 G</t>
  </si>
  <si>
    <t xml:space="preserve">I ETAP </t>
  </si>
  <si>
    <t>II ETAP</t>
  </si>
  <si>
    <t>III ETAP</t>
  </si>
  <si>
    <t>KOSZT 1 ZABIEGU - cena brutto</t>
  </si>
  <si>
    <t>PEELING - cena brutto</t>
  </si>
  <si>
    <t>COCOA BUTTER - cena brutto</t>
  </si>
  <si>
    <t>COCOA SEED BUTTER</t>
  </si>
  <si>
    <t>FRESH LEMON lub BORA BORA SCURB</t>
  </si>
  <si>
    <t>ILOŚĆ W G</t>
  </si>
  <si>
    <r>
      <t xml:space="preserve">ILOŚĆ ZABIEGÓW - zużycie 5g/zabieg </t>
    </r>
    <r>
      <rPr>
        <sz val="11"/>
        <color rgb="FFFF0000"/>
        <rFont val="Calibri"/>
        <family val="2"/>
        <charset val="238"/>
        <scheme val="minor"/>
      </rPr>
      <t>(kalkulacja dla 5g)</t>
    </r>
  </si>
  <si>
    <t>MASKA DO TWARZY - cena brutto</t>
  </si>
  <si>
    <r>
      <t xml:space="preserve">ILOŚĆ ZABIEGÓW - zużycie 20g/zabieg </t>
    </r>
    <r>
      <rPr>
        <sz val="11"/>
        <color rgb="FFFF0000"/>
        <rFont val="Calibri"/>
        <family val="2"/>
        <charset val="238"/>
        <scheme val="minor"/>
      </rPr>
      <t>(kalkulacja dla 20g)</t>
    </r>
  </si>
  <si>
    <t>koszt zakupu peeling+ maska algowa klasyczna + masło</t>
  </si>
  <si>
    <t>ZABIEGI NA TWARZ - KALKULACJA DLA MASEK ALGOWYCH KLASYCZNYCH</t>
  </si>
  <si>
    <t>cena 1 zabiegu: peeling+ maska algowa klasyczna + masło</t>
  </si>
  <si>
    <r>
      <t xml:space="preserve">ILOŚĆ ZABIEGÓW - zużycie 15g/zabieg </t>
    </r>
    <r>
      <rPr>
        <sz val="11"/>
        <color rgb="FFFF0000"/>
        <rFont val="Calibri"/>
        <family val="2"/>
        <charset val="238"/>
        <scheme val="minor"/>
      </rPr>
      <t>(kalkulacja dla 15g)</t>
    </r>
  </si>
  <si>
    <t>ZABIEGI NA TWARZ - KALKULACJA DLA MASKI NA OKOLICE OCZU</t>
  </si>
  <si>
    <t>EYE CONTOUR</t>
  </si>
  <si>
    <r>
      <t xml:space="preserve">ILOŚĆ ZABIEGÓW - zużycie 10g/zabieg </t>
    </r>
    <r>
      <rPr>
        <sz val="11"/>
        <color rgb="FFFF0000"/>
        <rFont val="Calibri"/>
        <family val="2"/>
        <charset val="238"/>
        <scheme val="minor"/>
      </rPr>
      <t>(kalkulacja dla 10g)</t>
    </r>
  </si>
  <si>
    <t>500 G</t>
  </si>
  <si>
    <t>250 G</t>
  </si>
  <si>
    <t>150 G</t>
  </si>
  <si>
    <t>NP. ANTI WRINKLE lub EXPRESSO</t>
  </si>
  <si>
    <t>NP. BIO HERBS lub ORIENTAL ENERGIZING</t>
  </si>
  <si>
    <t>ZABIEGI NA TWARZ - KALKULACJA DLA MASEK PREMIUM</t>
  </si>
  <si>
    <t>HELIXI ASPERSA lub MATRIXYL</t>
  </si>
  <si>
    <t>250 G/ 240 G</t>
  </si>
  <si>
    <t>150 G/100 G</t>
  </si>
  <si>
    <t>wielkość opakowań</t>
  </si>
  <si>
    <t>3 x 1000 g</t>
  </si>
  <si>
    <t>3 x 500 g</t>
  </si>
  <si>
    <t>3 x 250 g</t>
  </si>
  <si>
    <t>2 x 150 g + 250 g</t>
  </si>
  <si>
    <t>ZABIEGI NA TWARZ - KALKULACJA DLA MASEK ALGOWYCH NOWOCZESNYCH</t>
  </si>
  <si>
    <t>cena 1 zabiegu: peeling+ maska algowa nowoczesna + masło</t>
  </si>
  <si>
    <t>cena 1 zabiegu: peeling+ maska algowa eye contour + masło</t>
  </si>
  <si>
    <t>cena 1 zabiegu: peeling+ maska algowa premium + masło</t>
  </si>
  <si>
    <t>250 g +240 g + 250 g</t>
  </si>
  <si>
    <t>150 g + 100 g +250 g</t>
  </si>
  <si>
    <t>ZABIEGI NA TWARZ - KALKULACJA DLA ALGI MIKRONIZOWANEJ</t>
  </si>
  <si>
    <t>LAMINARIA DIGITATA</t>
  </si>
  <si>
    <r>
      <t xml:space="preserve">ILOŚĆ ZABIEGÓW - zużycie 3-5g/zabieg </t>
    </r>
    <r>
      <rPr>
        <sz val="11"/>
        <color rgb="FFFF0000"/>
        <rFont val="Calibri"/>
        <family val="2"/>
        <charset val="238"/>
        <scheme val="minor"/>
      </rPr>
      <t>(kalkulacja dla 4g)</t>
    </r>
  </si>
  <si>
    <t>cena 1 zabiegu: peeling+ laminaria digitata + masło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</si>
</sst>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7" formatCode="#,##0.00\ &quot;zł&quot;;\-#,##0.00\ &quot;zł&quot;"/>
    <numFmt numFmtId="43" formatCode="_-* #,##0.00\ _z_ł_-;\-* #,##0.00\ _z_ł_-;_-* &quot;-&quot;??\ _z_ł_-;_-@_-"/>
    <numFmt numFmtId="164" formatCode="_-* #,##0\ _z_ł_-;\-* #,##0\ _z_ł_-;_-* &quot;-&quot;??\ _z_ł_-;_-@_-"/>
    <numFmt numFmtId="165" formatCode="#,##0.00\ &quot;zł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2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33996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6">
    <xf numFmtId="0" fontId="0" fillId="0" borderId="0" xfId="0"/>
    <xf numFmtId="164" fontId="0" fillId="0" borderId="1" xfId="1" applyNumberFormat="1" applyFont="1" applyBorder="1" applyAlignment="1">
      <alignment horizontal="center"/>
    </xf>
    <xf numFmtId="49" fontId="0" fillId="6" borderId="6" xfId="0" applyNumberFormat="1" applyFill="1" applyBorder="1" applyAlignment="1">
      <alignment wrapText="1"/>
    </xf>
    <xf numFmtId="49" fontId="0" fillId="6" borderId="8" xfId="0" applyNumberFormat="1" applyFill="1" applyBorder="1" applyAlignment="1">
      <alignment wrapText="1"/>
    </xf>
    <xf numFmtId="43" fontId="0" fillId="0" borderId="9" xfId="1" applyFont="1" applyBorder="1"/>
    <xf numFmtId="164" fontId="0" fillId="0" borderId="10" xfId="1" applyNumberFormat="1" applyFont="1" applyBorder="1"/>
    <xf numFmtId="49" fontId="0" fillId="2" borderId="6" xfId="0" applyNumberFormat="1" applyFill="1" applyBorder="1" applyAlignment="1">
      <alignment wrapText="1"/>
    </xf>
    <xf numFmtId="49" fontId="0" fillId="2" borderId="7" xfId="0" applyNumberFormat="1" applyFill="1" applyBorder="1" applyAlignment="1">
      <alignment wrapText="1"/>
    </xf>
    <xf numFmtId="164" fontId="0" fillId="0" borderId="10" xfId="1" applyNumberFormat="1" applyFont="1" applyBorder="1" applyAlignment="1">
      <alignment horizontal="center"/>
    </xf>
    <xf numFmtId="49" fontId="0" fillId="4" borderId="6" xfId="0" applyNumberFormat="1" applyFill="1" applyBorder="1" applyAlignment="1">
      <alignment wrapText="1"/>
    </xf>
    <xf numFmtId="49" fontId="0" fillId="4" borderId="8" xfId="0" applyNumberFormat="1" applyFill="1" applyBorder="1" applyAlignment="1">
      <alignment wrapText="1"/>
    </xf>
    <xf numFmtId="49" fontId="4" fillId="6" borderId="7" xfId="0" applyNumberFormat="1" applyFont="1" applyFill="1" applyBorder="1" applyAlignment="1">
      <alignment wrapText="1"/>
    </xf>
    <xf numFmtId="49" fontId="4" fillId="2" borderId="7" xfId="0" applyNumberFormat="1" applyFont="1" applyFill="1" applyBorder="1" applyAlignment="1">
      <alignment wrapText="1"/>
    </xf>
    <xf numFmtId="49" fontId="4" fillId="4" borderId="7" xfId="0" applyNumberFormat="1" applyFont="1" applyFill="1" applyBorder="1" applyAlignment="1">
      <alignment wrapText="1"/>
    </xf>
    <xf numFmtId="165" fontId="4" fillId="0" borderId="1" xfId="0" applyNumberFormat="1" applyFont="1" applyBorder="1"/>
    <xf numFmtId="7" fontId="4" fillId="0" borderId="1" xfId="0" applyNumberFormat="1" applyFont="1" applyBorder="1"/>
    <xf numFmtId="7" fontId="4" fillId="0" borderId="1" xfId="1" applyNumberFormat="1" applyFont="1" applyBorder="1"/>
    <xf numFmtId="0" fontId="6" fillId="0" borderId="2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43" fontId="0" fillId="0" borderId="0" xfId="1" applyFont="1" applyBorder="1"/>
    <xf numFmtId="165" fontId="4" fillId="0" borderId="0" xfId="1" applyNumberFormat="1" applyFont="1" applyBorder="1"/>
    <xf numFmtId="7" fontId="4" fillId="0" borderId="0" xfId="1" applyNumberFormat="1" applyFont="1" applyBorder="1"/>
    <xf numFmtId="43" fontId="0" fillId="0" borderId="0" xfId="1" applyFont="1" applyBorder="1" applyAlignment="1">
      <alignment horizontal="center"/>
    </xf>
    <xf numFmtId="164" fontId="0" fillId="0" borderId="0" xfId="1" applyNumberFormat="1" applyFont="1" applyBorder="1" applyAlignment="1">
      <alignment horizontal="center"/>
    </xf>
    <xf numFmtId="49" fontId="0" fillId="2" borderId="8" xfId="0" applyNumberFormat="1" applyFill="1" applyBorder="1" applyAlignment="1">
      <alignment wrapText="1"/>
    </xf>
    <xf numFmtId="0" fontId="0" fillId="0" borderId="16" xfId="0" applyBorder="1" applyAlignment="1">
      <alignment horizontal="center"/>
    </xf>
    <xf numFmtId="43" fontId="0" fillId="0" borderId="15" xfId="0" applyNumberFormat="1" applyBorder="1"/>
    <xf numFmtId="165" fontId="0" fillId="0" borderId="17" xfId="0" applyNumberFormat="1" applyBorder="1"/>
    <xf numFmtId="43" fontId="1" fillId="0" borderId="9" xfId="0" applyNumberFormat="1" applyFont="1" applyBorder="1"/>
    <xf numFmtId="43" fontId="1" fillId="0" borderId="1" xfId="0" applyNumberFormat="1" applyFont="1" applyBorder="1" applyAlignment="1">
      <alignment horizontal="center"/>
    </xf>
    <xf numFmtId="165" fontId="1" fillId="0" borderId="10" xfId="0" applyNumberFormat="1" applyFont="1" applyBorder="1"/>
    <xf numFmtId="0" fontId="1" fillId="0" borderId="1" xfId="0" applyFont="1" applyBorder="1" applyAlignment="1">
      <alignment horizontal="center"/>
    </xf>
    <xf numFmtId="43" fontId="0" fillId="0" borderId="0" xfId="0" applyNumberFormat="1"/>
    <xf numFmtId="49" fontId="5" fillId="10" borderId="1" xfId="0" applyNumberFormat="1" applyFont="1" applyFill="1" applyBorder="1" applyAlignment="1">
      <alignment horizontal="center" wrapText="1"/>
    </xf>
    <xf numFmtId="49" fontId="0" fillId="6" borderId="3" xfId="0" applyNumberFormat="1" applyFill="1" applyBorder="1" applyAlignment="1">
      <alignment horizontal="center" wrapText="1"/>
    </xf>
    <xf numFmtId="49" fontId="0" fillId="6" borderId="4" xfId="0" applyNumberFormat="1" applyFill="1" applyBorder="1" applyAlignment="1">
      <alignment horizontal="center" wrapText="1"/>
    </xf>
    <xf numFmtId="49" fontId="0" fillId="6" borderId="5" xfId="0" applyNumberFormat="1" applyFill="1" applyBorder="1" applyAlignment="1">
      <alignment horizontal="center" wrapText="1"/>
    </xf>
    <xf numFmtId="49" fontId="0" fillId="2" borderId="11" xfId="0" applyNumberFormat="1" applyFill="1" applyBorder="1" applyAlignment="1">
      <alignment horizontal="center" wrapText="1"/>
    </xf>
    <xf numFmtId="49" fontId="0" fillId="5" borderId="11" xfId="0" applyNumberFormat="1" applyFill="1" applyBorder="1" applyAlignment="1">
      <alignment horizontal="center" wrapText="1"/>
    </xf>
    <xf numFmtId="49" fontId="0" fillId="2" borderId="12" xfId="0" applyNumberFormat="1" applyFill="1" applyBorder="1" applyAlignment="1">
      <alignment horizontal="center" wrapText="1"/>
    </xf>
    <xf numFmtId="49" fontId="0" fillId="0" borderId="13" xfId="0" applyNumberFormat="1" applyBorder="1" applyAlignment="1">
      <alignment horizontal="center" wrapText="1"/>
    </xf>
    <xf numFmtId="49" fontId="0" fillId="0" borderId="14" xfId="0" applyNumberFormat="1" applyBorder="1" applyAlignment="1">
      <alignment horizontal="center" wrapText="1"/>
    </xf>
    <xf numFmtId="49" fontId="5" fillId="7" borderId="1" xfId="0" applyNumberFormat="1" applyFont="1" applyFill="1" applyBorder="1" applyAlignment="1">
      <alignment horizontal="center" wrapText="1"/>
    </xf>
    <xf numFmtId="49" fontId="5" fillId="8" borderId="1" xfId="0" applyNumberFormat="1" applyFont="1" applyFill="1" applyBorder="1" applyAlignment="1">
      <alignment horizontal="center" wrapText="1"/>
    </xf>
    <xf numFmtId="49" fontId="5" fillId="3" borderId="1" xfId="0" applyNumberFormat="1" applyFont="1" applyFill="1" applyBorder="1" applyAlignment="1">
      <alignment horizontal="center" wrapText="1"/>
    </xf>
    <xf numFmtId="49" fontId="5" fillId="9" borderId="1" xfId="0" applyNumberFormat="1" applyFont="1" applyFill="1" applyBorder="1" applyAlignment="1">
      <alignment horizont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Medium9"/>
  <colors>
    <mruColors>
      <color rgb="FF339966"/>
      <color rgb="FFFFFF99"/>
      <color rgb="FF96653C"/>
      <color rgb="FF663300"/>
      <color rgb="FF996633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"/>
  <sheetViews>
    <sheetView tabSelected="1" zoomScale="75" zoomScaleNormal="75" workbookViewId="0"/>
  </sheetViews>
  <sheetFormatPr defaultRowHeight="14.5" x14ac:dyDescent="0.35"/>
  <cols>
    <col min="1" max="1" width="10.1796875" bestFit="1" customWidth="1"/>
    <col min="2" max="2" width="10.90625" bestFit="1" customWidth="1"/>
    <col min="3" max="3" width="13.90625" bestFit="1" customWidth="1"/>
    <col min="4" max="4" width="17" customWidth="1"/>
    <col min="5" max="5" width="11.6328125" bestFit="1" customWidth="1"/>
    <col min="6" max="6" width="8.81640625" customWidth="1"/>
    <col min="7" max="7" width="16.90625" customWidth="1"/>
    <col min="8" max="8" width="13.90625" bestFit="1" customWidth="1"/>
    <col min="9" max="9" width="8.6328125" customWidth="1"/>
    <col min="10" max="10" width="18.90625" customWidth="1"/>
    <col min="12" max="12" width="26.26953125" customWidth="1"/>
    <col min="13" max="13" width="18.26953125" customWidth="1"/>
    <col min="14" max="14" width="25.54296875" customWidth="1"/>
  </cols>
  <sheetData>
    <row r="1" spans="1:14" x14ac:dyDescent="0.35">
      <c r="A1" s="18"/>
      <c r="B1" s="19"/>
      <c r="C1" s="20"/>
      <c r="D1" s="19"/>
      <c r="E1" s="19"/>
      <c r="F1" s="21"/>
      <c r="G1" s="22"/>
      <c r="H1" s="19"/>
      <c r="I1" s="21"/>
      <c r="J1" s="23"/>
    </row>
    <row r="3" spans="1:14" ht="20" customHeight="1" x14ac:dyDescent="0.6">
      <c r="B3" s="44" t="s">
        <v>14</v>
      </c>
      <c r="C3" s="44"/>
      <c r="D3" s="44"/>
      <c r="E3" s="44"/>
      <c r="F3" s="44"/>
      <c r="G3" s="44"/>
      <c r="H3" s="44"/>
      <c r="I3" s="44"/>
      <c r="J3" s="44"/>
    </row>
    <row r="4" spans="1:14" x14ac:dyDescent="0.35">
      <c r="B4" s="34" t="s">
        <v>1</v>
      </c>
      <c r="C4" s="35"/>
      <c r="D4" s="36"/>
      <c r="E4" s="37" t="s">
        <v>2</v>
      </c>
      <c r="F4" s="37"/>
      <c r="G4" s="37"/>
      <c r="H4" s="38" t="s">
        <v>3</v>
      </c>
      <c r="I4" s="38"/>
      <c r="J4" s="38"/>
    </row>
    <row r="5" spans="1:14" ht="15" customHeight="1" thickBot="1" x14ac:dyDescent="0.4">
      <c r="B5" s="34" t="s">
        <v>8</v>
      </c>
      <c r="C5" s="35"/>
      <c r="D5" s="36"/>
      <c r="E5" s="39" t="s">
        <v>23</v>
      </c>
      <c r="F5" s="40"/>
      <c r="G5" s="41"/>
      <c r="H5" s="38" t="s">
        <v>7</v>
      </c>
      <c r="I5" s="38"/>
      <c r="J5" s="38"/>
    </row>
    <row r="6" spans="1:14" ht="69" customHeight="1" x14ac:dyDescent="0.35">
      <c r="A6" s="17" t="s">
        <v>9</v>
      </c>
      <c r="B6" s="2" t="s">
        <v>5</v>
      </c>
      <c r="C6" s="11" t="s">
        <v>4</v>
      </c>
      <c r="D6" s="3" t="s">
        <v>10</v>
      </c>
      <c r="E6" s="6" t="s">
        <v>11</v>
      </c>
      <c r="F6" s="12" t="s">
        <v>4</v>
      </c>
      <c r="G6" s="7" t="s">
        <v>12</v>
      </c>
      <c r="H6" s="9" t="s">
        <v>6</v>
      </c>
      <c r="I6" s="13" t="s">
        <v>4</v>
      </c>
      <c r="J6" s="10" t="s">
        <v>42</v>
      </c>
      <c r="L6" s="6" t="s">
        <v>13</v>
      </c>
      <c r="M6" s="7" t="s">
        <v>29</v>
      </c>
      <c r="N6" s="24" t="s">
        <v>15</v>
      </c>
    </row>
    <row r="7" spans="1:14" x14ac:dyDescent="0.35">
      <c r="A7" s="17" t="s">
        <v>0</v>
      </c>
      <c r="B7" s="4">
        <v>299</v>
      </c>
      <c r="C7" s="14">
        <f>B7/D7</f>
        <v>1.4950000000000001</v>
      </c>
      <c r="D7" s="5">
        <f>1000/5</f>
        <v>200</v>
      </c>
      <c r="E7" s="4">
        <v>299</v>
      </c>
      <c r="F7" s="15">
        <f>E7/G7</f>
        <v>5.98</v>
      </c>
      <c r="G7" s="1">
        <f>1000/20</f>
        <v>50</v>
      </c>
      <c r="H7" s="4">
        <v>199</v>
      </c>
      <c r="I7" s="15">
        <f>H7/J7</f>
        <v>0.79600000000000004</v>
      </c>
      <c r="J7" s="8">
        <f>1000/4</f>
        <v>250</v>
      </c>
      <c r="L7" s="28">
        <f>B7+E7+H7</f>
        <v>797</v>
      </c>
      <c r="M7" s="29" t="s">
        <v>30</v>
      </c>
      <c r="N7" s="30">
        <f>C7+F7+I7</f>
        <v>8.2710000000000008</v>
      </c>
    </row>
    <row r="8" spans="1:14" x14ac:dyDescent="0.35">
      <c r="A8" s="17" t="s">
        <v>20</v>
      </c>
      <c r="B8" s="4">
        <v>159</v>
      </c>
      <c r="C8" s="14">
        <f t="shared" ref="C8:C10" si="0">B8/D8</f>
        <v>1.59</v>
      </c>
      <c r="D8" s="5">
        <f>500/5</f>
        <v>100</v>
      </c>
      <c r="E8" s="4">
        <v>159</v>
      </c>
      <c r="F8" s="15">
        <f t="shared" ref="F8:F10" si="1">E8/G8</f>
        <v>6.36</v>
      </c>
      <c r="G8" s="1">
        <f>500/20</f>
        <v>25</v>
      </c>
      <c r="H8" s="4">
        <v>129</v>
      </c>
      <c r="I8" s="15">
        <f t="shared" ref="I8:I9" si="2">H8/J8</f>
        <v>1.032</v>
      </c>
      <c r="J8" s="8">
        <f>500/4</f>
        <v>125</v>
      </c>
      <c r="L8" s="28">
        <f>B8+E8+H8</f>
        <v>447</v>
      </c>
      <c r="M8" s="31" t="s">
        <v>31</v>
      </c>
      <c r="N8" s="30">
        <f>C8+F8+I8</f>
        <v>8.9819999999999993</v>
      </c>
    </row>
    <row r="9" spans="1:14" x14ac:dyDescent="0.35">
      <c r="A9" s="17" t="s">
        <v>21</v>
      </c>
      <c r="B9" s="4">
        <v>88</v>
      </c>
      <c r="C9" s="14">
        <f t="shared" si="0"/>
        <v>1.76</v>
      </c>
      <c r="D9" s="5">
        <f>250/5</f>
        <v>50</v>
      </c>
      <c r="E9" s="4">
        <v>88</v>
      </c>
      <c r="F9" s="15">
        <f t="shared" si="1"/>
        <v>7.04</v>
      </c>
      <c r="G9" s="1">
        <f>250/20</f>
        <v>12.5</v>
      </c>
      <c r="H9" s="4">
        <v>88</v>
      </c>
      <c r="I9" s="15">
        <f t="shared" si="2"/>
        <v>1.4079999999999999</v>
      </c>
      <c r="J9" s="8">
        <f>250/4</f>
        <v>62.5</v>
      </c>
      <c r="L9" s="28">
        <f>B9+E9+H9</f>
        <v>264</v>
      </c>
      <c r="M9" s="31" t="s">
        <v>32</v>
      </c>
      <c r="N9" s="30">
        <f>C9+F9+I9</f>
        <v>10.208</v>
      </c>
    </row>
    <row r="10" spans="1:14" ht="15" thickBot="1" x14ac:dyDescent="0.4">
      <c r="A10" s="17" t="s">
        <v>22</v>
      </c>
      <c r="B10" s="4">
        <v>55</v>
      </c>
      <c r="C10" s="14">
        <f t="shared" si="0"/>
        <v>1.8333333333333333</v>
      </c>
      <c r="D10" s="5">
        <f>150/5</f>
        <v>30</v>
      </c>
      <c r="E10" s="4">
        <v>55</v>
      </c>
      <c r="F10" s="15">
        <f t="shared" si="1"/>
        <v>7.333333333333333</v>
      </c>
      <c r="G10" s="1">
        <f>150/20</f>
        <v>7.5</v>
      </c>
      <c r="H10" s="4"/>
      <c r="I10" s="16"/>
      <c r="J10" s="8"/>
      <c r="L10" s="26">
        <f>B10+E10+H9</f>
        <v>198</v>
      </c>
      <c r="M10" s="25" t="s">
        <v>33</v>
      </c>
      <c r="N10" s="27">
        <f>C10+F10+I9</f>
        <v>10.574666666666666</v>
      </c>
    </row>
    <row r="13" spans="1:14" ht="20" customHeight="1" x14ac:dyDescent="0.6">
      <c r="B13" s="43" t="s">
        <v>34</v>
      </c>
      <c r="C13" s="43"/>
      <c r="D13" s="43"/>
      <c r="E13" s="43"/>
      <c r="F13" s="43"/>
      <c r="G13" s="43"/>
      <c r="H13" s="43"/>
      <c r="I13" s="43"/>
      <c r="J13" s="43"/>
    </row>
    <row r="14" spans="1:14" x14ac:dyDescent="0.35">
      <c r="B14" s="34" t="s">
        <v>1</v>
      </c>
      <c r="C14" s="35"/>
      <c r="D14" s="36"/>
      <c r="E14" s="37" t="s">
        <v>2</v>
      </c>
      <c r="F14" s="37"/>
      <c r="G14" s="37"/>
      <c r="H14" s="38" t="s">
        <v>3</v>
      </c>
      <c r="I14" s="38"/>
      <c r="J14" s="38"/>
    </row>
    <row r="15" spans="1:14" ht="15" customHeight="1" thickBot="1" x14ac:dyDescent="0.4">
      <c r="B15" s="34" t="s">
        <v>8</v>
      </c>
      <c r="C15" s="35"/>
      <c r="D15" s="36"/>
      <c r="E15" s="39" t="s">
        <v>24</v>
      </c>
      <c r="F15" s="40"/>
      <c r="G15" s="41"/>
      <c r="H15" s="38" t="s">
        <v>7</v>
      </c>
      <c r="I15" s="38"/>
      <c r="J15" s="38"/>
    </row>
    <row r="16" spans="1:14" ht="69" customHeight="1" x14ac:dyDescent="0.35">
      <c r="A16" s="17" t="s">
        <v>9</v>
      </c>
      <c r="B16" s="2" t="s">
        <v>5</v>
      </c>
      <c r="C16" s="11" t="s">
        <v>4</v>
      </c>
      <c r="D16" s="3" t="s">
        <v>10</v>
      </c>
      <c r="E16" s="6" t="s">
        <v>11</v>
      </c>
      <c r="F16" s="12" t="s">
        <v>4</v>
      </c>
      <c r="G16" s="7" t="s">
        <v>16</v>
      </c>
      <c r="H16" s="9" t="s">
        <v>6</v>
      </c>
      <c r="I16" s="13" t="s">
        <v>4</v>
      </c>
      <c r="J16" s="10" t="s">
        <v>42</v>
      </c>
      <c r="L16" s="6" t="s">
        <v>13</v>
      </c>
      <c r="M16" s="7" t="s">
        <v>29</v>
      </c>
      <c r="N16" s="24" t="s">
        <v>35</v>
      </c>
    </row>
    <row r="17" spans="1:14" x14ac:dyDescent="0.35">
      <c r="A17" s="17" t="s">
        <v>0</v>
      </c>
      <c r="B17" s="4">
        <v>299</v>
      </c>
      <c r="C17" s="14">
        <f>B17/D17</f>
        <v>1.4950000000000001</v>
      </c>
      <c r="D17" s="5">
        <f>1000/5</f>
        <v>200</v>
      </c>
      <c r="E17" s="4">
        <v>299</v>
      </c>
      <c r="F17" s="15">
        <f>E17/G17</f>
        <v>4.4849999999999994</v>
      </c>
      <c r="G17" s="1">
        <f>1000/15</f>
        <v>66.666666666666671</v>
      </c>
      <c r="H17" s="4">
        <v>199</v>
      </c>
      <c r="I17" s="15">
        <f>H17/J17</f>
        <v>0.79600000000000004</v>
      </c>
      <c r="J17" s="8">
        <f>1000/4</f>
        <v>250</v>
      </c>
      <c r="L17" s="28">
        <f>B17+E17+H17</f>
        <v>797</v>
      </c>
      <c r="M17" s="29" t="s">
        <v>30</v>
      </c>
      <c r="N17" s="30">
        <f>C17+F17+I17</f>
        <v>6.7759999999999998</v>
      </c>
    </row>
    <row r="18" spans="1:14" x14ac:dyDescent="0.35">
      <c r="A18" s="17" t="s">
        <v>20</v>
      </c>
      <c r="B18" s="4">
        <v>159</v>
      </c>
      <c r="C18" s="14">
        <f t="shared" ref="C18:C20" si="3">B18/D18</f>
        <v>1.59</v>
      </c>
      <c r="D18" s="5">
        <f>500/5</f>
        <v>100</v>
      </c>
      <c r="E18" s="4">
        <v>159</v>
      </c>
      <c r="F18" s="15">
        <f t="shared" ref="F18:F20" si="4">E18/G18</f>
        <v>4.7699999999999996</v>
      </c>
      <c r="G18" s="1">
        <f>500/15</f>
        <v>33.333333333333336</v>
      </c>
      <c r="H18" s="4">
        <v>129</v>
      </c>
      <c r="I18" s="15">
        <f t="shared" ref="I18:I19" si="5">H18/J18</f>
        <v>1.032</v>
      </c>
      <c r="J18" s="8">
        <f>500/4</f>
        <v>125</v>
      </c>
      <c r="L18" s="28">
        <f>B18+E18+H18</f>
        <v>447</v>
      </c>
      <c r="M18" s="31" t="s">
        <v>31</v>
      </c>
      <c r="N18" s="30">
        <f>C18+F18+I18</f>
        <v>7.3919999999999995</v>
      </c>
    </row>
    <row r="19" spans="1:14" x14ac:dyDescent="0.35">
      <c r="A19" s="17" t="s">
        <v>21</v>
      </c>
      <c r="B19" s="4">
        <v>88</v>
      </c>
      <c r="C19" s="14">
        <f t="shared" si="3"/>
        <v>1.76</v>
      </c>
      <c r="D19" s="5">
        <f>250/5</f>
        <v>50</v>
      </c>
      <c r="E19" s="4">
        <v>88</v>
      </c>
      <c r="F19" s="15">
        <f t="shared" si="4"/>
        <v>5.2799999999999994</v>
      </c>
      <c r="G19" s="1">
        <f>250/15</f>
        <v>16.666666666666668</v>
      </c>
      <c r="H19" s="4">
        <v>88</v>
      </c>
      <c r="I19" s="15">
        <f t="shared" si="5"/>
        <v>1.4079999999999999</v>
      </c>
      <c r="J19" s="8">
        <f>250/4</f>
        <v>62.5</v>
      </c>
      <c r="L19" s="28">
        <f>B19+E19+H19</f>
        <v>264</v>
      </c>
      <c r="M19" s="31" t="s">
        <v>32</v>
      </c>
      <c r="N19" s="30">
        <f>C19+F19+I19</f>
        <v>8.4479999999999986</v>
      </c>
    </row>
    <row r="20" spans="1:14" ht="15" thickBot="1" x14ac:dyDescent="0.4">
      <c r="A20" s="17" t="s">
        <v>22</v>
      </c>
      <c r="B20" s="4">
        <v>55</v>
      </c>
      <c r="C20" s="14">
        <f t="shared" si="3"/>
        <v>1.8333333333333333</v>
      </c>
      <c r="D20" s="5">
        <f>150/5</f>
        <v>30</v>
      </c>
      <c r="E20" s="4">
        <v>55</v>
      </c>
      <c r="F20" s="15">
        <f t="shared" si="4"/>
        <v>5.5</v>
      </c>
      <c r="G20" s="1">
        <f>150/15</f>
        <v>10</v>
      </c>
      <c r="H20" s="4"/>
      <c r="I20" s="16"/>
      <c r="J20" s="8"/>
      <c r="L20" s="26">
        <f>B20+E20+H19</f>
        <v>198</v>
      </c>
      <c r="M20" s="25" t="s">
        <v>33</v>
      </c>
      <c r="N20" s="27">
        <f>C20+F20+I19</f>
        <v>8.7413333333333334</v>
      </c>
    </row>
    <row r="23" spans="1:14" ht="20" customHeight="1" x14ac:dyDescent="0.6">
      <c r="B23" s="42" t="s">
        <v>17</v>
      </c>
      <c r="C23" s="42"/>
      <c r="D23" s="42"/>
      <c r="E23" s="42"/>
      <c r="F23" s="42"/>
      <c r="G23" s="42"/>
      <c r="H23" s="42"/>
      <c r="I23" s="42"/>
      <c r="J23" s="42"/>
    </row>
    <row r="24" spans="1:14" x14ac:dyDescent="0.35">
      <c r="B24" s="34" t="s">
        <v>1</v>
      </c>
      <c r="C24" s="35"/>
      <c r="D24" s="36"/>
      <c r="E24" s="37" t="s">
        <v>2</v>
      </c>
      <c r="F24" s="37"/>
      <c r="G24" s="37"/>
      <c r="H24" s="38" t="s">
        <v>3</v>
      </c>
      <c r="I24" s="38"/>
      <c r="J24" s="38"/>
    </row>
    <row r="25" spans="1:14" ht="15" customHeight="1" thickBot="1" x14ac:dyDescent="0.4">
      <c r="B25" s="34" t="s">
        <v>8</v>
      </c>
      <c r="C25" s="35"/>
      <c r="D25" s="36"/>
      <c r="E25" s="39" t="s">
        <v>18</v>
      </c>
      <c r="F25" s="40"/>
      <c r="G25" s="41"/>
      <c r="H25" s="38" t="s">
        <v>7</v>
      </c>
      <c r="I25" s="38"/>
      <c r="J25" s="38"/>
    </row>
    <row r="26" spans="1:14" ht="69" customHeight="1" x14ac:dyDescent="0.35">
      <c r="A26" s="17" t="s">
        <v>9</v>
      </c>
      <c r="B26" s="2" t="s">
        <v>5</v>
      </c>
      <c r="C26" s="11" t="s">
        <v>4</v>
      </c>
      <c r="D26" s="3" t="s">
        <v>10</v>
      </c>
      <c r="E26" s="6" t="s">
        <v>11</v>
      </c>
      <c r="F26" s="12" t="s">
        <v>4</v>
      </c>
      <c r="G26" s="7" t="s">
        <v>19</v>
      </c>
      <c r="H26" s="9" t="s">
        <v>6</v>
      </c>
      <c r="I26" s="13" t="s">
        <v>4</v>
      </c>
      <c r="J26" s="10" t="s">
        <v>42</v>
      </c>
      <c r="L26" s="6" t="s">
        <v>13</v>
      </c>
      <c r="M26" s="7" t="s">
        <v>29</v>
      </c>
      <c r="N26" s="24" t="s">
        <v>36</v>
      </c>
    </row>
    <row r="27" spans="1:14" x14ac:dyDescent="0.35">
      <c r="A27" s="17" t="s">
        <v>0</v>
      </c>
      <c r="B27" s="4">
        <v>299</v>
      </c>
      <c r="C27" s="14">
        <f>B27/D27</f>
        <v>1.4950000000000001</v>
      </c>
      <c r="D27" s="5">
        <f>1000/5</f>
        <v>200</v>
      </c>
      <c r="E27" s="4">
        <v>299</v>
      </c>
      <c r="F27" s="15">
        <f>E27/G27</f>
        <v>2.99</v>
      </c>
      <c r="G27" s="1">
        <f>1000/10</f>
        <v>100</v>
      </c>
      <c r="H27" s="4">
        <v>199</v>
      </c>
      <c r="I27" s="15">
        <f>H27/J27</f>
        <v>0.79600000000000004</v>
      </c>
      <c r="J27" s="8">
        <f>1000/4</f>
        <v>250</v>
      </c>
      <c r="L27" s="28">
        <f>B27+E27+H27</f>
        <v>797</v>
      </c>
      <c r="M27" s="29" t="s">
        <v>30</v>
      </c>
      <c r="N27" s="30">
        <f>C27+F27+I27</f>
        <v>5.2810000000000006</v>
      </c>
    </row>
    <row r="28" spans="1:14" x14ac:dyDescent="0.35">
      <c r="A28" s="17" t="s">
        <v>20</v>
      </c>
      <c r="B28" s="4">
        <v>159</v>
      </c>
      <c r="C28" s="14">
        <f t="shared" ref="C28:C30" si="6">B28/D28</f>
        <v>1.59</v>
      </c>
      <c r="D28" s="5">
        <f>500/5</f>
        <v>100</v>
      </c>
      <c r="E28" s="4">
        <v>159</v>
      </c>
      <c r="F28" s="15">
        <f t="shared" ref="F28:F30" si="7">E28/G28</f>
        <v>3.18</v>
      </c>
      <c r="G28" s="1">
        <f>500/10</f>
        <v>50</v>
      </c>
      <c r="H28" s="4">
        <v>129</v>
      </c>
      <c r="I28" s="15">
        <f t="shared" ref="I28:I29" si="8">H28/J28</f>
        <v>1.032</v>
      </c>
      <c r="J28" s="8">
        <f>500/4</f>
        <v>125</v>
      </c>
      <c r="L28" s="28">
        <f>B28+E28+H28</f>
        <v>447</v>
      </c>
      <c r="M28" s="31" t="s">
        <v>31</v>
      </c>
      <c r="N28" s="30">
        <f>C28+F28+I28</f>
        <v>5.8020000000000005</v>
      </c>
    </row>
    <row r="29" spans="1:14" x14ac:dyDescent="0.35">
      <c r="A29" s="17" t="s">
        <v>21</v>
      </c>
      <c r="B29" s="4">
        <v>88</v>
      </c>
      <c r="C29" s="14">
        <f t="shared" si="6"/>
        <v>1.76</v>
      </c>
      <c r="D29" s="5">
        <f>250/5</f>
        <v>50</v>
      </c>
      <c r="E29" s="4">
        <v>88</v>
      </c>
      <c r="F29" s="15">
        <f t="shared" si="7"/>
        <v>3.52</v>
      </c>
      <c r="G29" s="1">
        <f>250/10</f>
        <v>25</v>
      </c>
      <c r="H29" s="4">
        <v>88</v>
      </c>
      <c r="I29" s="15">
        <f t="shared" si="8"/>
        <v>1.4079999999999999</v>
      </c>
      <c r="J29" s="8">
        <f>250/4</f>
        <v>62.5</v>
      </c>
      <c r="L29" s="28">
        <f>B29+E29+H29</f>
        <v>264</v>
      </c>
      <c r="M29" s="31" t="s">
        <v>32</v>
      </c>
      <c r="N29" s="30">
        <f>C29+F29+I29</f>
        <v>6.6880000000000006</v>
      </c>
    </row>
    <row r="30" spans="1:14" ht="15" thickBot="1" x14ac:dyDescent="0.4">
      <c r="A30" s="17" t="s">
        <v>22</v>
      </c>
      <c r="B30" s="4">
        <v>55</v>
      </c>
      <c r="C30" s="14">
        <f t="shared" si="6"/>
        <v>1.8333333333333333</v>
      </c>
      <c r="D30" s="5">
        <f>150/5</f>
        <v>30</v>
      </c>
      <c r="E30" s="4">
        <v>55</v>
      </c>
      <c r="F30" s="15">
        <f t="shared" si="7"/>
        <v>3.6666666666666665</v>
      </c>
      <c r="G30" s="1">
        <f>150/10</f>
        <v>15</v>
      </c>
      <c r="H30" s="4"/>
      <c r="I30" s="16"/>
      <c r="J30" s="8"/>
      <c r="L30" s="26">
        <f>B30+E30+H29</f>
        <v>198</v>
      </c>
      <c r="M30" s="25" t="s">
        <v>33</v>
      </c>
      <c r="N30" s="27">
        <f>C30+F30+I29</f>
        <v>6.9079999999999995</v>
      </c>
    </row>
    <row r="33" spans="1:14" ht="20" customHeight="1" x14ac:dyDescent="0.6">
      <c r="B33" s="45" t="s">
        <v>25</v>
      </c>
      <c r="C33" s="45"/>
      <c r="D33" s="45"/>
      <c r="E33" s="45"/>
      <c r="F33" s="45"/>
      <c r="G33" s="45"/>
      <c r="H33" s="45"/>
      <c r="I33" s="45"/>
      <c r="J33" s="45"/>
    </row>
    <row r="34" spans="1:14" x14ac:dyDescent="0.35">
      <c r="B34" s="34" t="s">
        <v>1</v>
      </c>
      <c r="C34" s="35"/>
      <c r="D34" s="36"/>
      <c r="E34" s="37" t="s">
        <v>2</v>
      </c>
      <c r="F34" s="37"/>
      <c r="G34" s="37"/>
      <c r="H34" s="38" t="s">
        <v>3</v>
      </c>
      <c r="I34" s="38"/>
      <c r="J34" s="38"/>
    </row>
    <row r="35" spans="1:14" ht="15" customHeight="1" thickBot="1" x14ac:dyDescent="0.4">
      <c r="B35" s="34" t="s">
        <v>8</v>
      </c>
      <c r="C35" s="35"/>
      <c r="D35" s="36"/>
      <c r="E35" s="39" t="s">
        <v>26</v>
      </c>
      <c r="F35" s="40"/>
      <c r="G35" s="41"/>
      <c r="H35" s="38" t="s">
        <v>7</v>
      </c>
      <c r="I35" s="38"/>
      <c r="J35" s="38"/>
    </row>
    <row r="36" spans="1:14" ht="69" customHeight="1" x14ac:dyDescent="0.35">
      <c r="A36" s="17" t="s">
        <v>9</v>
      </c>
      <c r="B36" s="2" t="s">
        <v>5</v>
      </c>
      <c r="C36" s="11" t="s">
        <v>4</v>
      </c>
      <c r="D36" s="3" t="s">
        <v>10</v>
      </c>
      <c r="E36" s="6" t="s">
        <v>11</v>
      </c>
      <c r="F36" s="12" t="s">
        <v>4</v>
      </c>
      <c r="G36" s="7" t="s">
        <v>12</v>
      </c>
      <c r="H36" s="9" t="s">
        <v>6</v>
      </c>
      <c r="I36" s="13" t="s">
        <v>4</v>
      </c>
      <c r="J36" s="10" t="s">
        <v>42</v>
      </c>
      <c r="L36" s="6" t="s">
        <v>13</v>
      </c>
      <c r="M36" s="7" t="s">
        <v>29</v>
      </c>
      <c r="N36" s="24" t="s">
        <v>37</v>
      </c>
    </row>
    <row r="37" spans="1:14" x14ac:dyDescent="0.35">
      <c r="A37" s="17" t="s">
        <v>0</v>
      </c>
      <c r="B37" s="4">
        <v>299</v>
      </c>
      <c r="C37" s="14">
        <f>B37/D37</f>
        <v>1.4950000000000001</v>
      </c>
      <c r="D37" s="5">
        <f>1000/5</f>
        <v>200</v>
      </c>
      <c r="E37" s="4">
        <v>359</v>
      </c>
      <c r="F37" s="15">
        <f>E37/G37</f>
        <v>7.18</v>
      </c>
      <c r="G37" s="1">
        <f>1000/20</f>
        <v>50</v>
      </c>
      <c r="H37" s="4">
        <v>199</v>
      </c>
      <c r="I37" s="15">
        <f>H37/J37</f>
        <v>0.79600000000000004</v>
      </c>
      <c r="J37" s="8">
        <f>1000/4</f>
        <v>250</v>
      </c>
      <c r="L37" s="28">
        <f>B37+E37+H37</f>
        <v>857</v>
      </c>
      <c r="M37" s="29" t="s">
        <v>30</v>
      </c>
      <c r="N37" s="30">
        <f>C37+F37+I37</f>
        <v>9.4710000000000001</v>
      </c>
    </row>
    <row r="38" spans="1:14" x14ac:dyDescent="0.35">
      <c r="A38" s="17" t="s">
        <v>20</v>
      </c>
      <c r="B38" s="4">
        <v>159</v>
      </c>
      <c r="C38" s="14">
        <f t="shared" ref="C38:C40" si="9">B38/D38</f>
        <v>1.59</v>
      </c>
      <c r="D38" s="5">
        <f>500/5</f>
        <v>100</v>
      </c>
      <c r="E38" s="4">
        <v>199</v>
      </c>
      <c r="F38" s="15">
        <f>E38/G38</f>
        <v>7.96</v>
      </c>
      <c r="G38" s="1">
        <f>500/20</f>
        <v>25</v>
      </c>
      <c r="H38" s="4">
        <v>129</v>
      </c>
      <c r="I38" s="15">
        <f t="shared" ref="I38:I39" si="10">H38/J38</f>
        <v>1.032</v>
      </c>
      <c r="J38" s="8">
        <f>500/4</f>
        <v>125</v>
      </c>
      <c r="L38" s="28">
        <f>B38+E38+H38</f>
        <v>487</v>
      </c>
      <c r="M38" s="31" t="s">
        <v>31</v>
      </c>
      <c r="N38" s="30">
        <f>C38+F38+I38</f>
        <v>10.582000000000001</v>
      </c>
    </row>
    <row r="39" spans="1:14" x14ac:dyDescent="0.35">
      <c r="A39" s="17" t="s">
        <v>27</v>
      </c>
      <c r="B39" s="4">
        <v>88</v>
      </c>
      <c r="C39" s="14">
        <f t="shared" si="9"/>
        <v>1.76</v>
      </c>
      <c r="D39" s="5">
        <f>250/5</f>
        <v>50</v>
      </c>
      <c r="E39" s="4">
        <v>112</v>
      </c>
      <c r="F39" s="15">
        <f t="shared" ref="F39:F40" si="11">E39/G39</f>
        <v>8.9600000000000009</v>
      </c>
      <c r="G39" s="1">
        <f>250/20</f>
        <v>12.5</v>
      </c>
      <c r="H39" s="4">
        <v>88</v>
      </c>
      <c r="I39" s="15">
        <f t="shared" si="10"/>
        <v>1.4079999999999999</v>
      </c>
      <c r="J39" s="8">
        <f>250/4</f>
        <v>62.5</v>
      </c>
      <c r="L39" s="28">
        <f>B39+E39+H39</f>
        <v>288</v>
      </c>
      <c r="M39" s="31" t="s">
        <v>38</v>
      </c>
      <c r="N39" s="30">
        <f>C39+F39+I39</f>
        <v>12.128</v>
      </c>
    </row>
    <row r="40" spans="1:14" ht="15" thickBot="1" x14ac:dyDescent="0.4">
      <c r="A40" s="17" t="s">
        <v>28</v>
      </c>
      <c r="B40" s="4">
        <v>55</v>
      </c>
      <c r="C40" s="14">
        <f t="shared" si="9"/>
        <v>1.8333333333333333</v>
      </c>
      <c r="D40" s="5">
        <f>150/5</f>
        <v>30</v>
      </c>
      <c r="E40" s="4">
        <v>66</v>
      </c>
      <c r="F40" s="15">
        <f t="shared" si="11"/>
        <v>8.8000000000000007</v>
      </c>
      <c r="G40" s="1">
        <f>150/20</f>
        <v>7.5</v>
      </c>
      <c r="H40" s="4"/>
      <c r="I40" s="16"/>
      <c r="J40" s="8"/>
      <c r="L40" s="26">
        <f>B40+E40+H39</f>
        <v>209</v>
      </c>
      <c r="M40" s="25" t="s">
        <v>39</v>
      </c>
      <c r="N40" s="27">
        <f>C40+F40+I39</f>
        <v>12.041333333333334</v>
      </c>
    </row>
    <row r="43" spans="1:14" ht="29" customHeight="1" x14ac:dyDescent="0.6">
      <c r="B43" s="33" t="s">
        <v>40</v>
      </c>
      <c r="C43" s="33"/>
      <c r="D43" s="33"/>
      <c r="E43" s="33"/>
      <c r="F43" s="33"/>
      <c r="G43" s="33"/>
      <c r="H43" s="33"/>
      <c r="I43" s="33"/>
      <c r="J43" s="33"/>
    </row>
    <row r="44" spans="1:14" x14ac:dyDescent="0.35">
      <c r="B44" s="34" t="s">
        <v>1</v>
      </c>
      <c r="C44" s="35"/>
      <c r="D44" s="36"/>
      <c r="E44" s="37" t="s">
        <v>2</v>
      </c>
      <c r="F44" s="37"/>
      <c r="G44" s="37"/>
      <c r="H44" s="38" t="s">
        <v>3</v>
      </c>
      <c r="I44" s="38"/>
      <c r="J44" s="38"/>
    </row>
    <row r="45" spans="1:14" ht="15" customHeight="1" thickBot="1" x14ac:dyDescent="0.4">
      <c r="B45" s="34" t="s">
        <v>8</v>
      </c>
      <c r="C45" s="35"/>
      <c r="D45" s="36"/>
      <c r="E45" s="39" t="s">
        <v>41</v>
      </c>
      <c r="F45" s="40"/>
      <c r="G45" s="41"/>
      <c r="H45" s="38" t="s">
        <v>7</v>
      </c>
      <c r="I45" s="38"/>
      <c r="J45" s="38"/>
    </row>
    <row r="46" spans="1:14" ht="69" customHeight="1" x14ac:dyDescent="0.35">
      <c r="A46" s="17" t="s">
        <v>9</v>
      </c>
      <c r="B46" s="2" t="s">
        <v>5</v>
      </c>
      <c r="C46" s="11" t="s">
        <v>4</v>
      </c>
      <c r="D46" s="3" t="s">
        <v>10</v>
      </c>
      <c r="E46" s="6" t="s">
        <v>11</v>
      </c>
      <c r="F46" s="12" t="s">
        <v>4</v>
      </c>
      <c r="G46" s="7" t="s">
        <v>19</v>
      </c>
      <c r="H46" s="9" t="s">
        <v>6</v>
      </c>
      <c r="I46" s="13" t="s">
        <v>4</v>
      </c>
      <c r="J46" s="10" t="s">
        <v>42</v>
      </c>
      <c r="L46" s="6" t="s">
        <v>13</v>
      </c>
      <c r="M46" s="7" t="s">
        <v>29</v>
      </c>
      <c r="N46" s="24" t="s">
        <v>43</v>
      </c>
    </row>
    <row r="47" spans="1:14" x14ac:dyDescent="0.35">
      <c r="A47" s="17" t="s">
        <v>0</v>
      </c>
      <c r="B47" s="4">
        <v>299</v>
      </c>
      <c r="C47" s="14">
        <f>B47/D47</f>
        <v>1.4950000000000001</v>
      </c>
      <c r="D47" s="5">
        <f>1000/5</f>
        <v>200</v>
      </c>
      <c r="E47" s="4">
        <v>228</v>
      </c>
      <c r="F47" s="15">
        <f>E47/G47</f>
        <v>2.2799999999999998</v>
      </c>
      <c r="G47" s="1">
        <f>1000/10</f>
        <v>100</v>
      </c>
      <c r="H47" s="4">
        <v>199</v>
      </c>
      <c r="I47" s="15">
        <f>H47/J47</f>
        <v>0.79600000000000004</v>
      </c>
      <c r="J47" s="8">
        <f>1000/4</f>
        <v>250</v>
      </c>
      <c r="L47" s="28">
        <f>B47+E47+H47</f>
        <v>726</v>
      </c>
      <c r="M47" s="29" t="s">
        <v>30</v>
      </c>
      <c r="N47" s="30">
        <f>C47+F47+I47</f>
        <v>4.5709999999999997</v>
      </c>
    </row>
    <row r="48" spans="1:14" x14ac:dyDescent="0.35">
      <c r="A48" s="17" t="s">
        <v>20</v>
      </c>
      <c r="B48" s="4">
        <v>159</v>
      </c>
      <c r="C48" s="14">
        <f t="shared" ref="C48:C50" si="12">B48/D48</f>
        <v>1.59</v>
      </c>
      <c r="D48" s="5">
        <f>500/5</f>
        <v>100</v>
      </c>
      <c r="E48" s="4">
        <v>159</v>
      </c>
      <c r="F48" s="15">
        <f>E48/G48</f>
        <v>3.18</v>
      </c>
      <c r="G48" s="1">
        <f>500/10</f>
        <v>50</v>
      </c>
      <c r="H48" s="4">
        <v>129</v>
      </c>
      <c r="I48" s="15">
        <f t="shared" ref="I48:I49" si="13">H48/J48</f>
        <v>1.032</v>
      </c>
      <c r="J48" s="8">
        <f>500/4</f>
        <v>125</v>
      </c>
      <c r="L48" s="28">
        <f>B48+E48+H48</f>
        <v>447</v>
      </c>
      <c r="M48" s="31" t="s">
        <v>31</v>
      </c>
      <c r="N48" s="30">
        <f>C48+F48+I48</f>
        <v>5.8020000000000005</v>
      </c>
    </row>
    <row r="49" spans="1:14" x14ac:dyDescent="0.35">
      <c r="A49" s="17" t="s">
        <v>21</v>
      </c>
      <c r="B49" s="4">
        <v>88</v>
      </c>
      <c r="C49" s="14">
        <f t="shared" si="12"/>
        <v>1.76</v>
      </c>
      <c r="D49" s="5">
        <f>250/5</f>
        <v>50</v>
      </c>
      <c r="E49" s="4">
        <v>88</v>
      </c>
      <c r="F49" s="15">
        <f t="shared" ref="F49:F50" si="14">E49/G49</f>
        <v>3.52</v>
      </c>
      <c r="G49" s="1">
        <f>250/10</f>
        <v>25</v>
      </c>
      <c r="H49" s="4">
        <v>88</v>
      </c>
      <c r="I49" s="15">
        <f t="shared" si="13"/>
        <v>1.4079999999999999</v>
      </c>
      <c r="J49" s="8">
        <f>250/4</f>
        <v>62.5</v>
      </c>
      <c r="L49" s="28">
        <f>B49+E49+H49</f>
        <v>264</v>
      </c>
      <c r="M49" s="31" t="s">
        <v>32</v>
      </c>
      <c r="N49" s="30">
        <f>C49+F49+I49</f>
        <v>6.6880000000000006</v>
      </c>
    </row>
    <row r="50" spans="1:14" ht="15" thickBot="1" x14ac:dyDescent="0.4">
      <c r="A50" s="17" t="s">
        <v>22</v>
      </c>
      <c r="B50" s="4">
        <v>55</v>
      </c>
      <c r="C50" s="14">
        <f t="shared" si="12"/>
        <v>1.8333333333333333</v>
      </c>
      <c r="D50" s="5">
        <f>150/5</f>
        <v>30</v>
      </c>
      <c r="E50" s="4">
        <v>55</v>
      </c>
      <c r="F50" s="15">
        <f t="shared" si="14"/>
        <v>3.6666666666666665</v>
      </c>
      <c r="G50" s="1">
        <f>150/10</f>
        <v>15</v>
      </c>
      <c r="H50" s="4"/>
      <c r="I50" s="16"/>
      <c r="J50" s="8"/>
      <c r="L50" s="26">
        <f>B50+E50+H49</f>
        <v>198</v>
      </c>
      <c r="M50" s="25" t="s">
        <v>33</v>
      </c>
      <c r="N50" s="27">
        <f>C50+F50+I49</f>
        <v>6.9079999999999995</v>
      </c>
    </row>
    <row r="53" spans="1:14" x14ac:dyDescent="0.35">
      <c r="J53" s="32"/>
    </row>
  </sheetData>
  <mergeCells count="35">
    <mergeCell ref="B33:J33"/>
    <mergeCell ref="B34:D34"/>
    <mergeCell ref="E34:G34"/>
    <mergeCell ref="H34:J34"/>
    <mergeCell ref="B35:D35"/>
    <mergeCell ref="E35:G35"/>
    <mergeCell ref="H35:J35"/>
    <mergeCell ref="B3:J3"/>
    <mergeCell ref="B4:D4"/>
    <mergeCell ref="E4:G4"/>
    <mergeCell ref="H4:J4"/>
    <mergeCell ref="B5:D5"/>
    <mergeCell ref="E5:G5"/>
    <mergeCell ref="H5:J5"/>
    <mergeCell ref="B13:J13"/>
    <mergeCell ref="B14:D14"/>
    <mergeCell ref="E14:G14"/>
    <mergeCell ref="H14:J14"/>
    <mergeCell ref="B15:D15"/>
    <mergeCell ref="E15:G15"/>
    <mergeCell ref="H15:J15"/>
    <mergeCell ref="B23:J23"/>
    <mergeCell ref="B24:D24"/>
    <mergeCell ref="E24:G24"/>
    <mergeCell ref="H24:J24"/>
    <mergeCell ref="B25:D25"/>
    <mergeCell ref="E25:G25"/>
    <mergeCell ref="H25:J25"/>
    <mergeCell ref="B43:J43"/>
    <mergeCell ref="B44:D44"/>
    <mergeCell ref="E44:G44"/>
    <mergeCell ref="H44:J44"/>
    <mergeCell ref="B45:D45"/>
    <mergeCell ref="E45:G45"/>
    <mergeCell ref="H45:J4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2020-01-08T16:57:56Z</dcterms:modified>
</cp:coreProperties>
</file>